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8_{CE208116-992F-4DDB-B4DD-34F5103E23BE}" xr6:coauthVersionLast="43" xr6:coauthVersionMax="43" xr10:uidLastSave="{00000000-0000-0000-0000-000000000000}"/>
  <bookViews>
    <workbookView xWindow="-120" yWindow="-120" windowWidth="29040" windowHeight="15840" xr2:uid="{AAB34AE7-419D-401A-A4E0-964F91262C89}"/>
  </bookViews>
  <sheets>
    <sheet name="Калькулятор теплоотдач ВК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11" i="2"/>
  <c r="D12" i="2"/>
  <c r="J12" i="2"/>
  <c r="J13" i="2"/>
  <c r="AI19" i="2"/>
  <c r="AJ19" i="2"/>
  <c r="AK19" i="2"/>
  <c r="AL19" i="2"/>
  <c r="AM19" i="2"/>
  <c r="AN19" i="2"/>
  <c r="J73" i="2" s="1"/>
  <c r="AO19" i="2"/>
  <c r="AP19" i="2"/>
  <c r="K20" i="2"/>
  <c r="Q20" i="2"/>
  <c r="K22" i="2"/>
  <c r="L22" i="2"/>
  <c r="L20" i="2" s="1"/>
  <c r="Q22" i="2"/>
  <c r="R22" i="2"/>
  <c r="R20" i="2" s="1"/>
  <c r="K23" i="2"/>
  <c r="L23" i="2"/>
  <c r="L21" i="2" s="1"/>
  <c r="M23" i="2"/>
  <c r="O23" i="2"/>
  <c r="O21" i="2" s="1"/>
  <c r="O19" i="2" s="1"/>
  <c r="Q23" i="2"/>
  <c r="Q21" i="2" s="1"/>
  <c r="Q19" i="2" s="1"/>
  <c r="R23" i="2"/>
  <c r="R21" i="2" s="1"/>
  <c r="R19" i="2" s="1"/>
  <c r="S23" i="2"/>
  <c r="S21" i="2" s="1"/>
  <c r="S19" i="2" s="1"/>
  <c r="K24" i="2"/>
  <c r="L24" i="2"/>
  <c r="M24" i="2" s="1"/>
  <c r="O24" i="2"/>
  <c r="O22" i="2" s="1"/>
  <c r="O20" i="2" s="1"/>
  <c r="Q24" i="2"/>
  <c r="R24" i="2"/>
  <c r="S24" i="2"/>
  <c r="S22" i="2" s="1"/>
  <c r="S20" i="2" s="1"/>
  <c r="K25" i="2"/>
  <c r="L25" i="2"/>
  <c r="M25" i="2" s="1"/>
  <c r="M26" i="2" s="1"/>
  <c r="O25" i="2"/>
  <c r="N25" i="2" s="1"/>
  <c r="P25" i="2"/>
  <c r="Q25" i="2"/>
  <c r="Q26" i="2" s="1"/>
  <c r="Q27" i="2" s="1"/>
  <c r="Q28" i="2" s="1"/>
  <c r="Q29" i="2" s="1"/>
  <c r="S25" i="2"/>
  <c r="R25" i="2" s="1"/>
  <c r="Q30" i="2"/>
  <c r="AI36" i="2"/>
  <c r="AJ36" i="2"/>
  <c r="AK36" i="2"/>
  <c r="AL36" i="2"/>
  <c r="AM36" i="2"/>
  <c r="AN36" i="2"/>
  <c r="AO36" i="2"/>
  <c r="AP36" i="2"/>
  <c r="L40" i="2"/>
  <c r="M40" i="2"/>
  <c r="N40" i="2" s="1"/>
  <c r="O40" i="2"/>
  <c r="Q40" i="2"/>
  <c r="P40" i="2" s="1"/>
  <c r="R40" i="2"/>
  <c r="S40" i="2"/>
  <c r="L41" i="2"/>
  <c r="M41" i="2"/>
  <c r="N41" i="2" s="1"/>
  <c r="O41" i="2"/>
  <c r="Q41" i="2"/>
  <c r="P41" i="2" s="1"/>
  <c r="R41" i="2"/>
  <c r="S41" i="2"/>
  <c r="L42" i="2"/>
  <c r="O42" i="2"/>
  <c r="N42" i="2" s="1"/>
  <c r="Q42" i="2"/>
  <c r="S42" i="2"/>
  <c r="R42" i="2" s="1"/>
  <c r="O43" i="2"/>
  <c r="L53" i="2"/>
  <c r="K53" i="2" s="1"/>
  <c r="M53" i="2"/>
  <c r="Q53" i="2"/>
  <c r="K54" i="2"/>
  <c r="L54" i="2"/>
  <c r="M54" i="2"/>
  <c r="N54" i="2" s="1"/>
  <c r="N53" i="2" s="1"/>
  <c r="O54" i="2"/>
  <c r="P54" i="2"/>
  <c r="P53" i="2" s="1"/>
  <c r="Q54" i="2"/>
  <c r="R54" i="2"/>
  <c r="R53" i="2" s="1"/>
  <c r="K55" i="2"/>
  <c r="L55" i="2"/>
  <c r="M55" i="2" s="1"/>
  <c r="N55" i="2" s="1"/>
  <c r="P55" i="2"/>
  <c r="Q55" i="2"/>
  <c r="R55" i="2"/>
  <c r="L56" i="2"/>
  <c r="O56" i="2"/>
  <c r="P56" i="2"/>
  <c r="R56" i="2"/>
  <c r="R57" i="2" s="1"/>
  <c r="O57" i="2"/>
  <c r="O58" i="2" s="1"/>
  <c r="O59" i="2" s="1"/>
  <c r="O60" i="2" s="1"/>
  <c r="O61" i="2" s="1"/>
  <c r="R58" i="2"/>
  <c r="R59" i="2" s="1"/>
  <c r="R60" i="2" s="1"/>
  <c r="R61" i="2" s="1"/>
  <c r="J68" i="2"/>
  <c r="O68" i="2"/>
  <c r="T68" i="2"/>
  <c r="Z68" i="2"/>
  <c r="AE68" i="2"/>
  <c r="AJ68" i="2"/>
  <c r="AP68" i="2"/>
  <c r="AU68" i="2"/>
  <c r="AZ68" i="2"/>
  <c r="BF68" i="2"/>
  <c r="H69" i="2"/>
  <c r="I69" i="2"/>
  <c r="K69" i="2"/>
  <c r="L69" i="2"/>
  <c r="M69" i="2"/>
  <c r="O69" i="2"/>
  <c r="P69" i="2"/>
  <c r="Q69" i="2"/>
  <c r="S69" i="2"/>
  <c r="T69" i="2"/>
  <c r="U69" i="2"/>
  <c r="W69" i="2"/>
  <c r="X69" i="2"/>
  <c r="Y69" i="2"/>
  <c r="AA69" i="2"/>
  <c r="AB69" i="2"/>
  <c r="AC69" i="2"/>
  <c r="AE69" i="2"/>
  <c r="AF69" i="2"/>
  <c r="AG69" i="2"/>
  <c r="AI69" i="2"/>
  <c r="AJ69" i="2"/>
  <c r="AK69" i="2"/>
  <c r="AM69" i="2"/>
  <c r="AN69" i="2"/>
  <c r="AO69" i="2"/>
  <c r="AQ69" i="2"/>
  <c r="AR69" i="2"/>
  <c r="AS69" i="2"/>
  <c r="AU69" i="2"/>
  <c r="AV69" i="2"/>
  <c r="AW69" i="2"/>
  <c r="AY69" i="2"/>
  <c r="AZ69" i="2"/>
  <c r="BA69" i="2"/>
  <c r="BC69" i="2"/>
  <c r="BD69" i="2"/>
  <c r="BE69" i="2"/>
  <c r="H70" i="2"/>
  <c r="I70" i="2"/>
  <c r="J70" i="2"/>
  <c r="L70" i="2"/>
  <c r="M70" i="2"/>
  <c r="N70" i="2"/>
  <c r="P70" i="2"/>
  <c r="Q70" i="2"/>
  <c r="R70" i="2"/>
  <c r="T70" i="2"/>
  <c r="U70" i="2"/>
  <c r="V70" i="2"/>
  <c r="X70" i="2"/>
  <c r="Y70" i="2"/>
  <c r="Z70" i="2"/>
  <c r="AB70" i="2"/>
  <c r="AC70" i="2"/>
  <c r="AD70" i="2"/>
  <c r="AF70" i="2"/>
  <c r="AG70" i="2"/>
  <c r="AH70" i="2"/>
  <c r="AJ70" i="2"/>
  <c r="AK70" i="2"/>
  <c r="AL70" i="2"/>
  <c r="AN70" i="2"/>
  <c r="AO70" i="2"/>
  <c r="AP70" i="2"/>
  <c r="AR70" i="2"/>
  <c r="AS70" i="2"/>
  <c r="AT70" i="2"/>
  <c r="AV70" i="2"/>
  <c r="AW70" i="2"/>
  <c r="AX70" i="2"/>
  <c r="AZ70" i="2"/>
  <c r="BA70" i="2"/>
  <c r="BB70" i="2"/>
  <c r="BD70" i="2"/>
  <c r="BE70" i="2"/>
  <c r="BF70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L72" i="2"/>
  <c r="R72" i="2"/>
  <c r="W72" i="2"/>
  <c r="AB72" i="2"/>
  <c r="AH72" i="2"/>
  <c r="AM72" i="2"/>
  <c r="AR72" i="2"/>
  <c r="AX72" i="2"/>
  <c r="BC72" i="2"/>
  <c r="H73" i="2"/>
  <c r="I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H83" i="2"/>
  <c r="L83" i="2"/>
  <c r="P83" i="2"/>
  <c r="T83" i="2"/>
  <c r="X83" i="2"/>
  <c r="AB83" i="2"/>
  <c r="AF83" i="2"/>
  <c r="AJ83" i="2"/>
  <c r="AN83" i="2"/>
  <c r="AR83" i="2"/>
  <c r="AV83" i="2"/>
  <c r="AZ83" i="2"/>
  <c r="BD83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H89" i="2"/>
  <c r="J89" i="2"/>
  <c r="K89" i="2"/>
  <c r="L89" i="2"/>
  <c r="N89" i="2"/>
  <c r="O89" i="2"/>
  <c r="P89" i="2"/>
  <c r="R89" i="2"/>
  <c r="S89" i="2"/>
  <c r="T89" i="2"/>
  <c r="V89" i="2"/>
  <c r="W89" i="2"/>
  <c r="X89" i="2"/>
  <c r="Z89" i="2"/>
  <c r="AA89" i="2"/>
  <c r="AB89" i="2"/>
  <c r="AD89" i="2"/>
  <c r="AE89" i="2"/>
  <c r="AF89" i="2"/>
  <c r="AH89" i="2"/>
  <c r="AI89" i="2"/>
  <c r="AJ89" i="2"/>
  <c r="AL89" i="2"/>
  <c r="AM89" i="2"/>
  <c r="AN89" i="2"/>
  <c r="AP89" i="2"/>
  <c r="AQ89" i="2"/>
  <c r="AR89" i="2"/>
  <c r="AT89" i="2"/>
  <c r="AU89" i="2"/>
  <c r="AV89" i="2"/>
  <c r="AX89" i="2"/>
  <c r="AY89" i="2"/>
  <c r="AZ89" i="2"/>
  <c r="BB89" i="2"/>
  <c r="BC89" i="2"/>
  <c r="BD89" i="2"/>
  <c r="BE89" i="2"/>
  <c r="BF89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H151" i="2" a="1"/>
  <c r="H151" i="2"/>
  <c r="I151" i="2" a="1"/>
  <c r="I151" i="2" s="1"/>
  <c r="J151" i="2" a="1"/>
  <c r="J151" i="2"/>
  <c r="K151" i="2" a="1"/>
  <c r="K151" i="2" s="1"/>
  <c r="L151" i="2" a="1"/>
  <c r="L151" i="2"/>
  <c r="M151" i="2" a="1"/>
  <c r="M151" i="2" s="1"/>
  <c r="N151" i="2" a="1"/>
  <c r="N151" i="2"/>
  <c r="O151" i="2" a="1"/>
  <c r="O151" i="2" s="1"/>
  <c r="P151" i="2" a="1"/>
  <c r="P151" i="2"/>
  <c r="Q151" i="2" a="1"/>
  <c r="Q151" i="2" s="1"/>
  <c r="R151" i="2" a="1"/>
  <c r="R151" i="2"/>
  <c r="S151" i="2" a="1"/>
  <c r="S151" i="2" s="1"/>
  <c r="T151" i="2" a="1"/>
  <c r="T151" i="2"/>
  <c r="U151" i="2" a="1"/>
  <c r="U151" i="2" s="1"/>
  <c r="V151" i="2" a="1"/>
  <c r="V151" i="2"/>
  <c r="W151" i="2" a="1"/>
  <c r="W151" i="2" s="1"/>
  <c r="X151" i="2" a="1"/>
  <c r="X151" i="2"/>
  <c r="Y151" i="2" a="1"/>
  <c r="Y151" i="2" s="1"/>
  <c r="Z151" i="2" a="1"/>
  <c r="Z151" i="2"/>
  <c r="AA151" i="2" a="1"/>
  <c r="AA151" i="2" s="1"/>
  <c r="AB151" i="2" a="1"/>
  <c r="AB151" i="2"/>
  <c r="AC151" i="2" a="1"/>
  <c r="AC151" i="2" s="1"/>
  <c r="AD151" i="2" a="1"/>
  <c r="AD151" i="2"/>
  <c r="AE151" i="2" a="1"/>
  <c r="AE151" i="2" s="1"/>
  <c r="AF151" i="2" a="1"/>
  <c r="AF151" i="2"/>
  <c r="AG151" i="2" a="1"/>
  <c r="AG151" i="2" s="1"/>
  <c r="AH151" i="2" a="1"/>
  <c r="AH151" i="2"/>
  <c r="AI151" i="2" a="1"/>
  <c r="AI151" i="2" s="1"/>
  <c r="AJ151" i="2" a="1"/>
  <c r="AJ151" i="2"/>
  <c r="AK151" i="2" a="1"/>
  <c r="AK151" i="2" s="1"/>
  <c r="AL151" i="2" a="1"/>
  <c r="AL151" i="2"/>
  <c r="AM151" i="2" a="1"/>
  <c r="AM151" i="2" s="1"/>
  <c r="AN151" i="2" a="1"/>
  <c r="AN151" i="2"/>
  <c r="AO151" i="2" a="1"/>
  <c r="AO151" i="2" s="1"/>
  <c r="AP151" i="2" a="1"/>
  <c r="AP151" i="2"/>
  <c r="AQ151" i="2" a="1"/>
  <c r="AQ151" i="2" s="1"/>
  <c r="AR151" i="2" a="1"/>
  <c r="AR151" i="2"/>
  <c r="AS151" i="2" a="1"/>
  <c r="AS151" i="2" s="1"/>
  <c r="AT151" i="2" a="1"/>
  <c r="AT151" i="2"/>
  <c r="AU151" i="2" a="1"/>
  <c r="AU151" i="2" s="1"/>
  <c r="AV151" i="2" a="1"/>
  <c r="AV151" i="2"/>
  <c r="AW151" i="2" a="1"/>
  <c r="AW151" i="2" s="1"/>
  <c r="AX151" i="2" a="1"/>
  <c r="AX151" i="2"/>
  <c r="AY151" i="2" a="1"/>
  <c r="AY151" i="2" s="1"/>
  <c r="AZ151" i="2" a="1"/>
  <c r="AZ151" i="2"/>
  <c r="BA151" i="2" a="1"/>
  <c r="BA151" i="2" s="1"/>
  <c r="BB151" i="2" a="1"/>
  <c r="BB151" i="2"/>
  <c r="BC151" i="2" a="1"/>
  <c r="BC151" i="2" s="1"/>
  <c r="BD151" i="2" a="1"/>
  <c r="BD151" i="2"/>
  <c r="BE151" i="2" a="1"/>
  <c r="BE151" i="2" s="1"/>
  <c r="BF151" i="2" a="1"/>
  <c r="BF151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H156" i="2" a="1"/>
  <c r="H156" i="2" s="1"/>
  <c r="I156" i="2" a="1"/>
  <c r="I156" i="2"/>
  <c r="J156" i="2" a="1"/>
  <c r="J156" i="2" s="1"/>
  <c r="K156" i="2" a="1"/>
  <c r="K156" i="2"/>
  <c r="L156" i="2" a="1"/>
  <c r="L156" i="2" s="1"/>
  <c r="M156" i="2" a="1"/>
  <c r="M156" i="2"/>
  <c r="N156" i="2" a="1"/>
  <c r="N156" i="2" s="1"/>
  <c r="O156" i="2" a="1"/>
  <c r="O156" i="2"/>
  <c r="P156" i="2" a="1"/>
  <c r="P156" i="2" s="1"/>
  <c r="Q156" i="2" a="1"/>
  <c r="Q156" i="2"/>
  <c r="R156" i="2" a="1"/>
  <c r="R156" i="2" s="1"/>
  <c r="S156" i="2" a="1"/>
  <c r="S156" i="2"/>
  <c r="T156" i="2" a="1"/>
  <c r="T156" i="2" s="1"/>
  <c r="U156" i="2" a="1"/>
  <c r="U156" i="2"/>
  <c r="V156" i="2" a="1"/>
  <c r="V156" i="2" s="1"/>
  <c r="W156" i="2" a="1"/>
  <c r="W156" i="2"/>
  <c r="X156" i="2" a="1"/>
  <c r="X156" i="2" s="1"/>
  <c r="Y156" i="2" a="1"/>
  <c r="Y156" i="2"/>
  <c r="Z156" i="2" a="1"/>
  <c r="Z156" i="2" s="1"/>
  <c r="AA156" i="2" a="1"/>
  <c r="AA156" i="2"/>
  <c r="AB156" i="2" a="1"/>
  <c r="AB156" i="2" s="1"/>
  <c r="AC156" i="2" a="1"/>
  <c r="AC156" i="2"/>
  <c r="AD156" i="2" a="1"/>
  <c r="AD156" i="2" s="1"/>
  <c r="AE156" i="2" a="1"/>
  <c r="AE156" i="2"/>
  <c r="AF156" i="2" a="1"/>
  <c r="AF156" i="2" s="1"/>
  <c r="AG156" i="2" a="1"/>
  <c r="AG156" i="2"/>
  <c r="AH156" i="2" a="1"/>
  <c r="AH156" i="2" s="1"/>
  <c r="AI156" i="2" a="1"/>
  <c r="AI156" i="2"/>
  <c r="AJ156" i="2" a="1"/>
  <c r="AJ156" i="2" s="1"/>
  <c r="AK156" i="2" a="1"/>
  <c r="AK156" i="2"/>
  <c r="AL156" i="2" a="1"/>
  <c r="AL156" i="2" s="1"/>
  <c r="AM156" i="2" a="1"/>
  <c r="AM156" i="2"/>
  <c r="AN156" i="2" a="1"/>
  <c r="AN156" i="2" s="1"/>
  <c r="AO156" i="2" a="1"/>
  <c r="AO156" i="2"/>
  <c r="AP156" i="2" a="1"/>
  <c r="AP156" i="2" s="1"/>
  <c r="AQ156" i="2" a="1"/>
  <c r="AQ156" i="2"/>
  <c r="AR156" i="2" a="1"/>
  <c r="AR156" i="2" s="1"/>
  <c r="AS156" i="2" a="1"/>
  <c r="AS156" i="2"/>
  <c r="AT156" i="2" a="1"/>
  <c r="AT156" i="2" s="1"/>
  <c r="AU156" i="2" a="1"/>
  <c r="AU156" i="2"/>
  <c r="AV156" i="2" a="1"/>
  <c r="AV156" i="2" s="1"/>
  <c r="AW156" i="2" a="1"/>
  <c r="AW156" i="2"/>
  <c r="AX156" i="2" a="1"/>
  <c r="AX156" i="2" s="1"/>
  <c r="AY156" i="2" a="1"/>
  <c r="AY156" i="2"/>
  <c r="AZ156" i="2" a="1"/>
  <c r="AZ156" i="2" s="1"/>
  <c r="BA156" i="2" a="1"/>
  <c r="BA156" i="2"/>
  <c r="BB156" i="2" a="1"/>
  <c r="BB156" i="2" s="1"/>
  <c r="BC156" i="2" a="1"/>
  <c r="BC156" i="2"/>
  <c r="BD156" i="2" a="1"/>
  <c r="BD156" i="2" s="1"/>
  <c r="BE156" i="2" a="1"/>
  <c r="BE156" i="2"/>
  <c r="BF156" i="2" a="1"/>
  <c r="BF156" i="2" s="1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H172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I89" i="2" l="1"/>
  <c r="M89" i="2"/>
  <c r="Q89" i="2"/>
  <c r="U89" i="2"/>
  <c r="Y89" i="2"/>
  <c r="AC89" i="2"/>
  <c r="AG89" i="2"/>
  <c r="AK89" i="2"/>
  <c r="AO89" i="2"/>
  <c r="AS89" i="2"/>
  <c r="AW89" i="2"/>
  <c r="BA89" i="2"/>
  <c r="M27" i="2"/>
  <c r="N26" i="2"/>
  <c r="I83" i="2"/>
  <c r="M83" i="2"/>
  <c r="Q83" i="2"/>
  <c r="U83" i="2"/>
  <c r="Y83" i="2"/>
  <c r="AC83" i="2"/>
  <c r="AG83" i="2"/>
  <c r="AK83" i="2"/>
  <c r="AO83" i="2"/>
  <c r="AS83" i="2"/>
  <c r="AW83" i="2"/>
  <c r="BA83" i="2"/>
  <c r="BE83" i="2"/>
  <c r="J83" i="2"/>
  <c r="N83" i="2"/>
  <c r="R83" i="2"/>
  <c r="V83" i="2"/>
  <c r="Z83" i="2"/>
  <c r="AD83" i="2"/>
  <c r="AH83" i="2"/>
  <c r="AL83" i="2"/>
  <c r="AP83" i="2"/>
  <c r="AT83" i="2"/>
  <c r="AX83" i="2"/>
  <c r="BB83" i="2"/>
  <c r="BF83" i="2"/>
  <c r="K83" i="2"/>
  <c r="O83" i="2"/>
  <c r="S83" i="2"/>
  <c r="W83" i="2"/>
  <c r="AA83" i="2"/>
  <c r="AE83" i="2"/>
  <c r="AI83" i="2"/>
  <c r="AM83" i="2"/>
  <c r="AQ83" i="2"/>
  <c r="AU83" i="2"/>
  <c r="AY83" i="2"/>
  <c r="BC83" i="2"/>
  <c r="N23" i="2"/>
  <c r="M21" i="2"/>
  <c r="Q43" i="2"/>
  <c r="H173" i="2" s="1"/>
  <c r="P42" i="2"/>
  <c r="K21" i="2"/>
  <c r="L19" i="2"/>
  <c r="I72" i="2"/>
  <c r="M72" i="2"/>
  <c r="Q72" i="2"/>
  <c r="U72" i="2"/>
  <c r="Y72" i="2"/>
  <c r="AC72" i="2"/>
  <c r="AG72" i="2"/>
  <c r="AK72" i="2"/>
  <c r="AO72" i="2"/>
  <c r="AS72" i="2"/>
  <c r="AW72" i="2"/>
  <c r="BA72" i="2"/>
  <c r="BE72" i="2"/>
  <c r="H72" i="2"/>
  <c r="N72" i="2"/>
  <c r="S72" i="2"/>
  <c r="X72" i="2"/>
  <c r="AD72" i="2"/>
  <c r="AI72" i="2"/>
  <c r="AN72" i="2"/>
  <c r="AT72" i="2"/>
  <c r="AY72" i="2"/>
  <c r="BD72" i="2"/>
  <c r="J72" i="2"/>
  <c r="O72" i="2"/>
  <c r="T72" i="2"/>
  <c r="Z72" i="2"/>
  <c r="AE72" i="2"/>
  <c r="AJ72" i="2"/>
  <c r="AP72" i="2"/>
  <c r="AU72" i="2"/>
  <c r="AZ72" i="2"/>
  <c r="BF72" i="2"/>
  <c r="K72" i="2"/>
  <c r="P72" i="2"/>
  <c r="V72" i="2"/>
  <c r="AA72" i="2"/>
  <c r="AF72" i="2"/>
  <c r="AL72" i="2"/>
  <c r="AQ72" i="2"/>
  <c r="AV72" i="2"/>
  <c r="BB72" i="2"/>
  <c r="I68" i="2"/>
  <c r="M68" i="2"/>
  <c r="Q68" i="2"/>
  <c r="U68" i="2"/>
  <c r="Y68" i="2"/>
  <c r="AC68" i="2"/>
  <c r="AG68" i="2"/>
  <c r="AK68" i="2"/>
  <c r="AO68" i="2"/>
  <c r="AS68" i="2"/>
  <c r="AW68" i="2"/>
  <c r="BA68" i="2"/>
  <c r="BE68" i="2"/>
  <c r="K68" i="2"/>
  <c r="P68" i="2"/>
  <c r="V68" i="2"/>
  <c r="AA68" i="2"/>
  <c r="AF68" i="2"/>
  <c r="AL68" i="2"/>
  <c r="AQ68" i="2"/>
  <c r="AV68" i="2"/>
  <c r="BB68" i="2"/>
  <c r="L68" i="2"/>
  <c r="R68" i="2"/>
  <c r="W68" i="2"/>
  <c r="AB68" i="2"/>
  <c r="AH68" i="2"/>
  <c r="AM68" i="2"/>
  <c r="AR68" i="2"/>
  <c r="AX68" i="2"/>
  <c r="BC68" i="2"/>
  <c r="H68" i="2"/>
  <c r="N68" i="2"/>
  <c r="S68" i="2"/>
  <c r="X68" i="2"/>
  <c r="AD68" i="2"/>
  <c r="AI68" i="2"/>
  <c r="AN68" i="2"/>
  <c r="AT68" i="2"/>
  <c r="AY68" i="2"/>
  <c r="BD68" i="2"/>
  <c r="L57" i="2"/>
  <c r="M56" i="2"/>
  <c r="K56" i="2"/>
  <c r="N24" i="2"/>
  <c r="M22" i="2"/>
  <c r="O53" i="2"/>
  <c r="O55" i="2"/>
  <c r="M42" i="2"/>
  <c r="K42" i="2"/>
  <c r="K43" i="2" s="1"/>
  <c r="K70" i="2"/>
  <c r="O70" i="2"/>
  <c r="S70" i="2"/>
  <c r="W70" i="2"/>
  <c r="AA70" i="2"/>
  <c r="AE70" i="2"/>
  <c r="AI70" i="2"/>
  <c r="AM70" i="2"/>
  <c r="AQ70" i="2"/>
  <c r="AU70" i="2"/>
  <c r="AY70" i="2"/>
  <c r="BC70" i="2"/>
  <c r="J69" i="2"/>
  <c r="N69" i="2"/>
  <c r="R69" i="2"/>
  <c r="V69" i="2"/>
  <c r="Z69" i="2"/>
  <c r="AD69" i="2"/>
  <c r="AH69" i="2"/>
  <c r="AL69" i="2"/>
  <c r="AP69" i="2"/>
  <c r="AT69" i="2"/>
  <c r="AX69" i="2"/>
  <c r="BB69" i="2"/>
  <c r="BF69" i="2"/>
  <c r="H166" i="2" l="1"/>
  <c r="L166" i="2"/>
  <c r="P166" i="2"/>
  <c r="T166" i="2"/>
  <c r="X166" i="2"/>
  <c r="AB166" i="2"/>
  <c r="AF166" i="2"/>
  <c r="AJ166" i="2"/>
  <c r="AN166" i="2"/>
  <c r="AR166" i="2"/>
  <c r="AV166" i="2"/>
  <c r="AZ166" i="2"/>
  <c r="BD166" i="2"/>
  <c r="I166" i="2"/>
  <c r="M166" i="2"/>
  <c r="Q166" i="2"/>
  <c r="U166" i="2"/>
  <c r="Y166" i="2"/>
  <c r="AC166" i="2"/>
  <c r="AG166" i="2"/>
  <c r="AK166" i="2"/>
  <c r="AO166" i="2"/>
  <c r="AS166" i="2"/>
  <c r="AW166" i="2"/>
  <c r="BA166" i="2"/>
  <c r="BE166" i="2"/>
  <c r="N166" i="2"/>
  <c r="V166" i="2"/>
  <c r="AD166" i="2"/>
  <c r="AL166" i="2"/>
  <c r="AT166" i="2"/>
  <c r="BB166" i="2"/>
  <c r="R166" i="2"/>
  <c r="AH166" i="2"/>
  <c r="AX166" i="2"/>
  <c r="S166" i="2"/>
  <c r="AI166" i="2"/>
  <c r="O166" i="2"/>
  <c r="W166" i="2"/>
  <c r="AE166" i="2"/>
  <c r="AM166" i="2"/>
  <c r="AU166" i="2"/>
  <c r="BC166" i="2"/>
  <c r="J166" i="2"/>
  <c r="Z166" i="2"/>
  <c r="AP166" i="2"/>
  <c r="BF166" i="2"/>
  <c r="AA166" i="2"/>
  <c r="AY166" i="2"/>
  <c r="K166" i="2"/>
  <c r="AQ166" i="2"/>
  <c r="H182" i="2"/>
  <c r="L182" i="2"/>
  <c r="P182" i="2"/>
  <c r="T182" i="2"/>
  <c r="X182" i="2"/>
  <c r="AB182" i="2"/>
  <c r="AF182" i="2"/>
  <c r="AJ182" i="2"/>
  <c r="AN182" i="2"/>
  <c r="AR182" i="2"/>
  <c r="AV182" i="2"/>
  <c r="AZ182" i="2"/>
  <c r="BD182" i="2"/>
  <c r="I182" i="2"/>
  <c r="M182" i="2"/>
  <c r="Q182" i="2"/>
  <c r="U182" i="2"/>
  <c r="Y182" i="2"/>
  <c r="AC182" i="2"/>
  <c r="AG182" i="2"/>
  <c r="AK182" i="2"/>
  <c r="AO182" i="2"/>
  <c r="AS182" i="2"/>
  <c r="AW182" i="2"/>
  <c r="BA182" i="2"/>
  <c r="BE182" i="2"/>
  <c r="O182" i="2"/>
  <c r="W182" i="2"/>
  <c r="AE182" i="2"/>
  <c r="AM182" i="2"/>
  <c r="AU182" i="2"/>
  <c r="BC182" i="2"/>
  <c r="S182" i="2"/>
  <c r="AI182" i="2"/>
  <c r="AY182" i="2"/>
  <c r="AT182" i="2"/>
  <c r="J182" i="2"/>
  <c r="R182" i="2"/>
  <c r="Z182" i="2"/>
  <c r="AH182" i="2"/>
  <c r="AP182" i="2"/>
  <c r="AX182" i="2"/>
  <c r="BF182" i="2"/>
  <c r="K182" i="2"/>
  <c r="AA182" i="2"/>
  <c r="AQ182" i="2"/>
  <c r="AD182" i="2"/>
  <c r="N182" i="2"/>
  <c r="V182" i="2"/>
  <c r="AL182" i="2"/>
  <c r="BB182" i="2"/>
  <c r="H204" i="2"/>
  <c r="L204" i="2"/>
  <c r="P204" i="2"/>
  <c r="T204" i="2"/>
  <c r="X204" i="2"/>
  <c r="AB204" i="2"/>
  <c r="AF204" i="2"/>
  <c r="AJ204" i="2"/>
  <c r="AN204" i="2"/>
  <c r="AR204" i="2"/>
  <c r="AV204" i="2"/>
  <c r="AZ204" i="2"/>
  <c r="BD204" i="2"/>
  <c r="M204" i="2"/>
  <c r="U204" i="2"/>
  <c r="AC204" i="2"/>
  <c r="AK204" i="2"/>
  <c r="AS204" i="2"/>
  <c r="BA204" i="2"/>
  <c r="N204" i="2"/>
  <c r="Z204" i="2"/>
  <c r="AL204" i="2"/>
  <c r="AX204" i="2"/>
  <c r="K204" i="2"/>
  <c r="S204" i="2"/>
  <c r="AA204" i="2"/>
  <c r="AI204" i="2"/>
  <c r="AQ204" i="2"/>
  <c r="BC204" i="2"/>
  <c r="I204" i="2"/>
  <c r="Q204" i="2"/>
  <c r="Y204" i="2"/>
  <c r="AG204" i="2"/>
  <c r="AO204" i="2"/>
  <c r="AW204" i="2"/>
  <c r="BE204" i="2"/>
  <c r="J204" i="2"/>
  <c r="R204" i="2"/>
  <c r="V204" i="2"/>
  <c r="AH204" i="2"/>
  <c r="AT204" i="2"/>
  <c r="BF204" i="2"/>
  <c r="O204" i="2"/>
  <c r="W204" i="2"/>
  <c r="AM204" i="2"/>
  <c r="AU204" i="2"/>
  <c r="AD204" i="2"/>
  <c r="AP204" i="2"/>
  <c r="BB204" i="2"/>
  <c r="AE204" i="2"/>
  <c r="AY204" i="2"/>
  <c r="J202" i="2"/>
  <c r="N202" i="2"/>
  <c r="R202" i="2"/>
  <c r="V202" i="2"/>
  <c r="Z202" i="2"/>
  <c r="AD202" i="2"/>
  <c r="AH202" i="2"/>
  <c r="AL202" i="2"/>
  <c r="AP202" i="2"/>
  <c r="AT202" i="2"/>
  <c r="AX202" i="2"/>
  <c r="BB202" i="2"/>
  <c r="BF202" i="2"/>
  <c r="W202" i="2"/>
  <c r="AE202" i="2"/>
  <c r="AM202" i="2"/>
  <c r="AU202" i="2"/>
  <c r="BC202" i="2"/>
  <c r="T202" i="2"/>
  <c r="AJ202" i="2"/>
  <c r="AV202" i="2"/>
  <c r="BD202" i="2"/>
  <c r="AG202" i="2"/>
  <c r="AS202" i="2"/>
  <c r="BA202" i="2"/>
  <c r="K202" i="2"/>
  <c r="O202" i="2"/>
  <c r="S202" i="2"/>
  <c r="AA202" i="2"/>
  <c r="AI202" i="2"/>
  <c r="AQ202" i="2"/>
  <c r="AY202" i="2"/>
  <c r="P202" i="2"/>
  <c r="AB202" i="2"/>
  <c r="AN202" i="2"/>
  <c r="AZ202" i="2"/>
  <c r="Q202" i="2"/>
  <c r="AC202" i="2"/>
  <c r="AO202" i="2"/>
  <c r="BE202" i="2"/>
  <c r="H202" i="2"/>
  <c r="L202" i="2"/>
  <c r="X202" i="2"/>
  <c r="AF202" i="2"/>
  <c r="AR202" i="2"/>
  <c r="I202" i="2"/>
  <c r="M202" i="2"/>
  <c r="U202" i="2"/>
  <c r="Y202" i="2"/>
  <c r="AK202" i="2"/>
  <c r="AW202" i="2"/>
  <c r="K169" i="2"/>
  <c r="O169" i="2"/>
  <c r="S169" i="2"/>
  <c r="W169" i="2"/>
  <c r="AA169" i="2"/>
  <c r="AE169" i="2"/>
  <c r="AI169" i="2"/>
  <c r="AM169" i="2"/>
  <c r="AQ169" i="2"/>
  <c r="AU169" i="2"/>
  <c r="AY169" i="2"/>
  <c r="BC169" i="2"/>
  <c r="H169" i="2"/>
  <c r="L169" i="2"/>
  <c r="P169" i="2"/>
  <c r="T169" i="2"/>
  <c r="X169" i="2"/>
  <c r="AB169" i="2"/>
  <c r="AF169" i="2"/>
  <c r="AJ169" i="2"/>
  <c r="AN169" i="2"/>
  <c r="AR169" i="2"/>
  <c r="AV169" i="2"/>
  <c r="AZ169" i="2"/>
  <c r="BD169" i="2"/>
  <c r="N169" i="2"/>
  <c r="V169" i="2"/>
  <c r="AD169" i="2"/>
  <c r="AL169" i="2"/>
  <c r="AT169" i="2"/>
  <c r="BB169" i="2"/>
  <c r="J169" i="2"/>
  <c r="R169" i="2"/>
  <c r="AH169" i="2"/>
  <c r="AP169" i="2"/>
  <c r="BF169" i="2"/>
  <c r="M169" i="2"/>
  <c r="U169" i="2"/>
  <c r="AK169" i="2"/>
  <c r="AS169" i="2"/>
  <c r="I169" i="2"/>
  <c r="Q169" i="2"/>
  <c r="Y169" i="2"/>
  <c r="AG169" i="2"/>
  <c r="AO169" i="2"/>
  <c r="AW169" i="2"/>
  <c r="BE169" i="2"/>
  <c r="Z169" i="2"/>
  <c r="AX169" i="2"/>
  <c r="AC169" i="2"/>
  <c r="BA169" i="2"/>
  <c r="M20" i="2"/>
  <c r="K102" i="2"/>
  <c r="O102" i="2"/>
  <c r="S102" i="2"/>
  <c r="W102" i="2"/>
  <c r="AA102" i="2"/>
  <c r="AE102" i="2"/>
  <c r="AI102" i="2"/>
  <c r="AM102" i="2"/>
  <c r="AQ102" i="2"/>
  <c r="AU102" i="2"/>
  <c r="AY102" i="2"/>
  <c r="BC102" i="2"/>
  <c r="H102" i="2"/>
  <c r="L102" i="2"/>
  <c r="P102" i="2"/>
  <c r="T102" i="2"/>
  <c r="X102" i="2"/>
  <c r="AB102" i="2"/>
  <c r="AF102" i="2"/>
  <c r="AJ102" i="2"/>
  <c r="AN102" i="2"/>
  <c r="AR102" i="2"/>
  <c r="AV102" i="2"/>
  <c r="AZ102" i="2"/>
  <c r="BD102" i="2"/>
  <c r="I102" i="2"/>
  <c r="M102" i="2"/>
  <c r="Q102" i="2"/>
  <c r="U102" i="2"/>
  <c r="Y102" i="2"/>
  <c r="AC102" i="2"/>
  <c r="AG102" i="2"/>
  <c r="AK102" i="2"/>
  <c r="AO102" i="2"/>
  <c r="AS102" i="2"/>
  <c r="AW102" i="2"/>
  <c r="BA102" i="2"/>
  <c r="BE102" i="2"/>
  <c r="R102" i="2"/>
  <c r="AH102" i="2"/>
  <c r="AX102" i="2"/>
  <c r="V102" i="2"/>
  <c r="AL102" i="2"/>
  <c r="BB102" i="2"/>
  <c r="J102" i="2"/>
  <c r="Z102" i="2"/>
  <c r="AP102" i="2"/>
  <c r="BF102" i="2"/>
  <c r="N102" i="2"/>
  <c r="AD102" i="2"/>
  <c r="AT102" i="2"/>
  <c r="P57" i="2"/>
  <c r="L58" i="2"/>
  <c r="K57" i="2"/>
  <c r="Q57" i="2"/>
  <c r="M57" i="2"/>
  <c r="N57" i="2" s="1"/>
  <c r="H77" i="2"/>
  <c r="L77" i="2"/>
  <c r="P77" i="2"/>
  <c r="T77" i="2"/>
  <c r="X77" i="2"/>
  <c r="AB77" i="2"/>
  <c r="AF77" i="2"/>
  <c r="AJ77" i="2"/>
  <c r="AN77" i="2"/>
  <c r="AR77" i="2"/>
  <c r="AV77" i="2"/>
  <c r="AZ77" i="2"/>
  <c r="BD77" i="2"/>
  <c r="I77" i="2"/>
  <c r="M77" i="2"/>
  <c r="Q77" i="2"/>
  <c r="U77" i="2"/>
  <c r="Y77" i="2"/>
  <c r="AC77" i="2"/>
  <c r="AG77" i="2"/>
  <c r="AK77" i="2"/>
  <c r="AO77" i="2"/>
  <c r="AS77" i="2"/>
  <c r="AW77" i="2"/>
  <c r="BA77" i="2"/>
  <c r="BE77" i="2"/>
  <c r="O77" i="2"/>
  <c r="W77" i="2"/>
  <c r="AE77" i="2"/>
  <c r="AM77" i="2"/>
  <c r="AU77" i="2"/>
  <c r="BC77" i="2"/>
  <c r="J77" i="2"/>
  <c r="R77" i="2"/>
  <c r="Z77" i="2"/>
  <c r="AH77" i="2"/>
  <c r="AP77" i="2"/>
  <c r="AX77" i="2"/>
  <c r="BF77" i="2"/>
  <c r="K77" i="2"/>
  <c r="S77" i="2"/>
  <c r="AA77" i="2"/>
  <c r="AI77" i="2"/>
  <c r="AQ77" i="2"/>
  <c r="AY77" i="2"/>
  <c r="N77" i="2"/>
  <c r="AT77" i="2"/>
  <c r="V77" i="2"/>
  <c r="BB77" i="2"/>
  <c r="AD77" i="2"/>
  <c r="AL77" i="2"/>
  <c r="M19" i="2"/>
  <c r="K94" i="2"/>
  <c r="O94" i="2"/>
  <c r="S94" i="2"/>
  <c r="W94" i="2"/>
  <c r="AA94" i="2"/>
  <c r="AE94" i="2"/>
  <c r="AI94" i="2"/>
  <c r="AM94" i="2"/>
  <c r="AQ94" i="2"/>
  <c r="AU94" i="2"/>
  <c r="AY94" i="2"/>
  <c r="BC94" i="2"/>
  <c r="H94" i="2"/>
  <c r="L94" i="2"/>
  <c r="P94" i="2"/>
  <c r="T94" i="2"/>
  <c r="X94" i="2"/>
  <c r="AB94" i="2"/>
  <c r="AF94" i="2"/>
  <c r="AJ94" i="2"/>
  <c r="AN94" i="2"/>
  <c r="AR94" i="2"/>
  <c r="AV94" i="2"/>
  <c r="AZ94" i="2"/>
  <c r="BD94" i="2"/>
  <c r="I94" i="2"/>
  <c r="M94" i="2"/>
  <c r="Q94" i="2"/>
  <c r="U94" i="2"/>
  <c r="Y94" i="2"/>
  <c r="AC94" i="2"/>
  <c r="AG94" i="2"/>
  <c r="AK94" i="2"/>
  <c r="AO94" i="2"/>
  <c r="AS94" i="2"/>
  <c r="AW94" i="2"/>
  <c r="BA94" i="2"/>
  <c r="BE94" i="2"/>
  <c r="N94" i="2"/>
  <c r="AD94" i="2"/>
  <c r="AT94" i="2"/>
  <c r="R94" i="2"/>
  <c r="AH94" i="2"/>
  <c r="AX94" i="2"/>
  <c r="V94" i="2"/>
  <c r="AL94" i="2"/>
  <c r="BB94" i="2"/>
  <c r="J94" i="2"/>
  <c r="Z94" i="2"/>
  <c r="AP94" i="2"/>
  <c r="BF94" i="2"/>
  <c r="K134" i="2"/>
  <c r="O134" i="2"/>
  <c r="S134" i="2"/>
  <c r="W134" i="2"/>
  <c r="AA134" i="2"/>
  <c r="AE134" i="2"/>
  <c r="AI134" i="2"/>
  <c r="AM134" i="2"/>
  <c r="AQ134" i="2"/>
  <c r="AU134" i="2"/>
  <c r="AY134" i="2"/>
  <c r="BC134" i="2"/>
  <c r="H134" i="2"/>
  <c r="L134" i="2"/>
  <c r="P134" i="2"/>
  <c r="T134" i="2"/>
  <c r="X134" i="2"/>
  <c r="AB134" i="2"/>
  <c r="AF134" i="2"/>
  <c r="AJ134" i="2"/>
  <c r="AN134" i="2"/>
  <c r="AR134" i="2"/>
  <c r="AV134" i="2"/>
  <c r="AZ134" i="2"/>
  <c r="BD134" i="2"/>
  <c r="I134" i="2"/>
  <c r="M134" i="2"/>
  <c r="Q134" i="2"/>
  <c r="U134" i="2"/>
  <c r="Y134" i="2"/>
  <c r="AC134" i="2"/>
  <c r="AG134" i="2"/>
  <c r="AK134" i="2"/>
  <c r="AO134" i="2"/>
  <c r="AS134" i="2"/>
  <c r="AW134" i="2"/>
  <c r="BA134" i="2"/>
  <c r="BE134" i="2"/>
  <c r="N134" i="2"/>
  <c r="AD134" i="2"/>
  <c r="AT134" i="2"/>
  <c r="R134" i="2"/>
  <c r="AH134" i="2"/>
  <c r="AX134" i="2"/>
  <c r="V134" i="2"/>
  <c r="AL134" i="2"/>
  <c r="BB134" i="2"/>
  <c r="J134" i="2"/>
  <c r="Z134" i="2"/>
  <c r="AP134" i="2"/>
  <c r="BF134" i="2"/>
  <c r="H198" i="2"/>
  <c r="L198" i="2"/>
  <c r="P198" i="2"/>
  <c r="T198" i="2"/>
  <c r="X198" i="2"/>
  <c r="AB198" i="2"/>
  <c r="AF198" i="2"/>
  <c r="AJ198" i="2"/>
  <c r="AN198" i="2"/>
  <c r="AR198" i="2"/>
  <c r="AV198" i="2"/>
  <c r="AZ198" i="2"/>
  <c r="BD198" i="2"/>
  <c r="J198" i="2"/>
  <c r="O198" i="2"/>
  <c r="U198" i="2"/>
  <c r="Z198" i="2"/>
  <c r="AE198" i="2"/>
  <c r="AK198" i="2"/>
  <c r="AP198" i="2"/>
  <c r="AU198" i="2"/>
  <c r="BA198" i="2"/>
  <c r="BF198" i="2"/>
  <c r="K198" i="2"/>
  <c r="Q198" i="2"/>
  <c r="AA198" i="2"/>
  <c r="AG198" i="2"/>
  <c r="AL198" i="2"/>
  <c r="AW198" i="2"/>
  <c r="M198" i="2"/>
  <c r="W198" i="2"/>
  <c r="AH198" i="2"/>
  <c r="AX198" i="2"/>
  <c r="I198" i="2"/>
  <c r="Y198" i="2"/>
  <c r="AI198" i="2"/>
  <c r="AY198" i="2"/>
  <c r="V198" i="2"/>
  <c r="AQ198" i="2"/>
  <c r="BB198" i="2"/>
  <c r="AM198" i="2"/>
  <c r="S198" i="2"/>
  <c r="AT198" i="2"/>
  <c r="R198" i="2"/>
  <c r="AC198" i="2"/>
  <c r="AS198" i="2"/>
  <c r="BC198" i="2"/>
  <c r="N198" i="2"/>
  <c r="AD198" i="2"/>
  <c r="AO198" i="2"/>
  <c r="BE198" i="2"/>
  <c r="M43" i="2"/>
  <c r="J164" i="2"/>
  <c r="N164" i="2"/>
  <c r="R164" i="2"/>
  <c r="V164" i="2"/>
  <c r="Z164" i="2"/>
  <c r="AD164" i="2"/>
  <c r="AH164" i="2"/>
  <c r="AL164" i="2"/>
  <c r="AP164" i="2"/>
  <c r="AT164" i="2"/>
  <c r="AX164" i="2"/>
  <c r="BB164" i="2"/>
  <c r="BF164" i="2"/>
  <c r="K164" i="2"/>
  <c r="O164" i="2"/>
  <c r="S164" i="2"/>
  <c r="W164" i="2"/>
  <c r="AA164" i="2"/>
  <c r="AE164" i="2"/>
  <c r="AI164" i="2"/>
  <c r="AM164" i="2"/>
  <c r="AQ164" i="2"/>
  <c r="AU164" i="2"/>
  <c r="AY164" i="2"/>
  <c r="BC164" i="2"/>
  <c r="M164" i="2"/>
  <c r="U164" i="2"/>
  <c r="AC164" i="2"/>
  <c r="AK164" i="2"/>
  <c r="AS164" i="2"/>
  <c r="BA164" i="2"/>
  <c r="Q164" i="2"/>
  <c r="AO164" i="2"/>
  <c r="BE164" i="2"/>
  <c r="L164" i="2"/>
  <c r="AR164" i="2"/>
  <c r="H164" i="2"/>
  <c r="P164" i="2"/>
  <c r="X164" i="2"/>
  <c r="AF164" i="2"/>
  <c r="AN164" i="2"/>
  <c r="AV164" i="2"/>
  <c r="BD164" i="2"/>
  <c r="I164" i="2"/>
  <c r="Y164" i="2"/>
  <c r="AG164" i="2"/>
  <c r="AW164" i="2"/>
  <c r="AB164" i="2"/>
  <c r="T164" i="2"/>
  <c r="AJ164" i="2"/>
  <c r="AZ164" i="2"/>
  <c r="N22" i="2"/>
  <c r="H119" i="2"/>
  <c r="L119" i="2"/>
  <c r="P119" i="2"/>
  <c r="T119" i="2"/>
  <c r="X119" i="2"/>
  <c r="AB119" i="2"/>
  <c r="AF119" i="2"/>
  <c r="AJ119" i="2"/>
  <c r="AN119" i="2"/>
  <c r="AR119" i="2"/>
  <c r="AV119" i="2"/>
  <c r="AZ119" i="2"/>
  <c r="BD119" i="2"/>
  <c r="I119" i="2"/>
  <c r="M119" i="2"/>
  <c r="Q119" i="2"/>
  <c r="U119" i="2"/>
  <c r="Y119" i="2"/>
  <c r="AC119" i="2"/>
  <c r="AG119" i="2"/>
  <c r="AK119" i="2"/>
  <c r="AO119" i="2"/>
  <c r="AS119" i="2"/>
  <c r="AW119" i="2"/>
  <c r="BA119" i="2"/>
  <c r="BE119" i="2"/>
  <c r="J119" i="2"/>
  <c r="N119" i="2"/>
  <c r="R119" i="2"/>
  <c r="V119" i="2"/>
  <c r="Z119" i="2"/>
  <c r="AD119" i="2"/>
  <c r="AH119" i="2"/>
  <c r="AL119" i="2"/>
  <c r="AP119" i="2"/>
  <c r="AT119" i="2"/>
  <c r="AX119" i="2"/>
  <c r="BB119" i="2"/>
  <c r="BF119" i="2"/>
  <c r="W119" i="2"/>
  <c r="AM119" i="2"/>
  <c r="BC119" i="2"/>
  <c r="K119" i="2"/>
  <c r="AA119" i="2"/>
  <c r="AQ119" i="2"/>
  <c r="O119" i="2"/>
  <c r="AE119" i="2"/>
  <c r="AU119" i="2"/>
  <c r="S119" i="2"/>
  <c r="AI119" i="2"/>
  <c r="AY119" i="2"/>
  <c r="K19" i="2"/>
  <c r="I92" i="2"/>
  <c r="M92" i="2"/>
  <c r="Q92" i="2"/>
  <c r="U92" i="2"/>
  <c r="Y92" i="2"/>
  <c r="AC92" i="2"/>
  <c r="AG92" i="2"/>
  <c r="AK92" i="2"/>
  <c r="AO92" i="2"/>
  <c r="AS92" i="2"/>
  <c r="AW92" i="2"/>
  <c r="BA92" i="2"/>
  <c r="BE92" i="2"/>
  <c r="J92" i="2"/>
  <c r="N92" i="2"/>
  <c r="R92" i="2"/>
  <c r="V92" i="2"/>
  <c r="Z92" i="2"/>
  <c r="AD92" i="2"/>
  <c r="AH92" i="2"/>
  <c r="AL92" i="2"/>
  <c r="AP92" i="2"/>
  <c r="AT92" i="2"/>
  <c r="AX92" i="2"/>
  <c r="BB92" i="2"/>
  <c r="BF92" i="2"/>
  <c r="K92" i="2"/>
  <c r="O92" i="2"/>
  <c r="S92" i="2"/>
  <c r="W92" i="2"/>
  <c r="AA92" i="2"/>
  <c r="AE92" i="2"/>
  <c r="AI92" i="2"/>
  <c r="AM92" i="2"/>
  <c r="AQ92" i="2"/>
  <c r="AU92" i="2"/>
  <c r="AY92" i="2"/>
  <c r="BC92" i="2"/>
  <c r="L92" i="2"/>
  <c r="AB92" i="2"/>
  <c r="AR92" i="2"/>
  <c r="P92" i="2"/>
  <c r="AF92" i="2"/>
  <c r="AV92" i="2"/>
  <c r="T92" i="2"/>
  <c r="AJ92" i="2"/>
  <c r="AZ92" i="2"/>
  <c r="H92" i="2"/>
  <c r="X92" i="2"/>
  <c r="AN92" i="2"/>
  <c r="BD92" i="2"/>
  <c r="N21" i="2"/>
  <c r="H111" i="2"/>
  <c r="L111" i="2"/>
  <c r="P111" i="2"/>
  <c r="T111" i="2"/>
  <c r="X111" i="2"/>
  <c r="AB111" i="2"/>
  <c r="AF111" i="2"/>
  <c r="AJ111" i="2"/>
  <c r="AN111" i="2"/>
  <c r="AR111" i="2"/>
  <c r="AV111" i="2"/>
  <c r="AZ111" i="2"/>
  <c r="BD111" i="2"/>
  <c r="I111" i="2"/>
  <c r="M111" i="2"/>
  <c r="Q111" i="2"/>
  <c r="U111" i="2"/>
  <c r="Y111" i="2"/>
  <c r="AC111" i="2"/>
  <c r="AG111" i="2"/>
  <c r="AK111" i="2"/>
  <c r="AO111" i="2"/>
  <c r="AS111" i="2"/>
  <c r="AW111" i="2"/>
  <c r="BA111" i="2"/>
  <c r="BE111" i="2"/>
  <c r="J111" i="2"/>
  <c r="N111" i="2"/>
  <c r="R111" i="2"/>
  <c r="V111" i="2"/>
  <c r="Z111" i="2"/>
  <c r="AD111" i="2"/>
  <c r="AH111" i="2"/>
  <c r="AL111" i="2"/>
  <c r="AP111" i="2"/>
  <c r="AT111" i="2"/>
  <c r="AX111" i="2"/>
  <c r="BB111" i="2"/>
  <c r="BF111" i="2"/>
  <c r="K111" i="2"/>
  <c r="AA111" i="2"/>
  <c r="AQ111" i="2"/>
  <c r="O111" i="2"/>
  <c r="AE111" i="2"/>
  <c r="AU111" i="2"/>
  <c r="S111" i="2"/>
  <c r="AI111" i="2"/>
  <c r="AY111" i="2"/>
  <c r="W111" i="2"/>
  <c r="AM111" i="2"/>
  <c r="BC111" i="2"/>
  <c r="M28" i="2"/>
  <c r="N27" i="2"/>
  <c r="I136" i="2"/>
  <c r="M136" i="2"/>
  <c r="Q136" i="2"/>
  <c r="U136" i="2"/>
  <c r="Y136" i="2"/>
  <c r="AC136" i="2"/>
  <c r="AG136" i="2"/>
  <c r="AK136" i="2"/>
  <c r="AO136" i="2"/>
  <c r="AS136" i="2"/>
  <c r="AW136" i="2"/>
  <c r="BA136" i="2"/>
  <c r="BE136" i="2"/>
  <c r="J136" i="2"/>
  <c r="N136" i="2"/>
  <c r="R136" i="2"/>
  <c r="V136" i="2"/>
  <c r="Z136" i="2"/>
  <c r="AD136" i="2"/>
  <c r="AH136" i="2"/>
  <c r="AL136" i="2"/>
  <c r="AP136" i="2"/>
  <c r="AT136" i="2"/>
  <c r="AX136" i="2"/>
  <c r="BB136" i="2"/>
  <c r="BF136" i="2"/>
  <c r="K136" i="2"/>
  <c r="O136" i="2"/>
  <c r="S136" i="2"/>
  <c r="W136" i="2"/>
  <c r="AA136" i="2"/>
  <c r="AE136" i="2"/>
  <c r="AI136" i="2"/>
  <c r="AM136" i="2"/>
  <c r="AQ136" i="2"/>
  <c r="AU136" i="2"/>
  <c r="AY136" i="2"/>
  <c r="BC136" i="2"/>
  <c r="L136" i="2"/>
  <c r="AB136" i="2"/>
  <c r="AR136" i="2"/>
  <c r="P136" i="2"/>
  <c r="AF136" i="2"/>
  <c r="AV136" i="2"/>
  <c r="T136" i="2"/>
  <c r="AJ136" i="2"/>
  <c r="AZ136" i="2"/>
  <c r="H136" i="2"/>
  <c r="X136" i="2"/>
  <c r="AN136" i="2"/>
  <c r="BD136" i="2"/>
  <c r="J137" i="2" l="1"/>
  <c r="N137" i="2"/>
  <c r="R137" i="2"/>
  <c r="V137" i="2"/>
  <c r="Z137" i="2"/>
  <c r="AD137" i="2"/>
  <c r="AH137" i="2"/>
  <c r="AL137" i="2"/>
  <c r="AP137" i="2"/>
  <c r="AT137" i="2"/>
  <c r="AX137" i="2"/>
  <c r="BB137" i="2"/>
  <c r="BF137" i="2"/>
  <c r="K137" i="2"/>
  <c r="O137" i="2"/>
  <c r="S137" i="2"/>
  <c r="W137" i="2"/>
  <c r="AA137" i="2"/>
  <c r="AE137" i="2"/>
  <c r="AI137" i="2"/>
  <c r="AM137" i="2"/>
  <c r="AQ137" i="2"/>
  <c r="AU137" i="2"/>
  <c r="AY137" i="2"/>
  <c r="BC137" i="2"/>
  <c r="H137" i="2"/>
  <c r="L137" i="2"/>
  <c r="P137" i="2"/>
  <c r="T137" i="2"/>
  <c r="X137" i="2"/>
  <c r="AB137" i="2"/>
  <c r="AF137" i="2"/>
  <c r="AJ137" i="2"/>
  <c r="AN137" i="2"/>
  <c r="AR137" i="2"/>
  <c r="AV137" i="2"/>
  <c r="AZ137" i="2"/>
  <c r="BD137" i="2"/>
  <c r="I137" i="2"/>
  <c r="Y137" i="2"/>
  <c r="AO137" i="2"/>
  <c r="BE137" i="2"/>
  <c r="M137" i="2"/>
  <c r="AC137" i="2"/>
  <c r="AS137" i="2"/>
  <c r="Q137" i="2"/>
  <c r="AG137" i="2"/>
  <c r="AW137" i="2"/>
  <c r="U137" i="2"/>
  <c r="AK137" i="2"/>
  <c r="BA137" i="2"/>
  <c r="J86" i="2"/>
  <c r="N86" i="2"/>
  <c r="R86" i="2"/>
  <c r="V86" i="2"/>
  <c r="Z86" i="2"/>
  <c r="AD86" i="2"/>
  <c r="AH86" i="2"/>
  <c r="AL86" i="2"/>
  <c r="AP86" i="2"/>
  <c r="AT86" i="2"/>
  <c r="AX86" i="2"/>
  <c r="BB86" i="2"/>
  <c r="BF86" i="2"/>
  <c r="K86" i="2"/>
  <c r="P86" i="2"/>
  <c r="U86" i="2"/>
  <c r="AA86" i="2"/>
  <c r="AF86" i="2"/>
  <c r="AK86" i="2"/>
  <c r="AQ86" i="2"/>
  <c r="AV86" i="2"/>
  <c r="BA86" i="2"/>
  <c r="L86" i="2"/>
  <c r="Q86" i="2"/>
  <c r="W86" i="2"/>
  <c r="AB86" i="2"/>
  <c r="AG86" i="2"/>
  <c r="AM86" i="2"/>
  <c r="AR86" i="2"/>
  <c r="AW86" i="2"/>
  <c r="BC86" i="2"/>
  <c r="H86" i="2"/>
  <c r="M86" i="2"/>
  <c r="S86" i="2"/>
  <c r="X86" i="2"/>
  <c r="AC86" i="2"/>
  <c r="AI86" i="2"/>
  <c r="AN86" i="2"/>
  <c r="AS86" i="2"/>
  <c r="AY86" i="2"/>
  <c r="BD86" i="2"/>
  <c r="I86" i="2"/>
  <c r="AE86" i="2"/>
  <c r="AZ86" i="2"/>
  <c r="O86" i="2"/>
  <c r="AJ86" i="2"/>
  <c r="BE86" i="2"/>
  <c r="T86" i="2"/>
  <c r="AO86" i="2"/>
  <c r="Y86" i="2"/>
  <c r="AU86" i="2"/>
  <c r="M29" i="2"/>
  <c r="N28" i="2"/>
  <c r="H139" i="2"/>
  <c r="L139" i="2"/>
  <c r="P139" i="2"/>
  <c r="T139" i="2"/>
  <c r="X139" i="2"/>
  <c r="AB139" i="2"/>
  <c r="AF139" i="2"/>
  <c r="AJ139" i="2"/>
  <c r="AN139" i="2"/>
  <c r="AR139" i="2"/>
  <c r="I139" i="2"/>
  <c r="M139" i="2"/>
  <c r="Q139" i="2"/>
  <c r="U139" i="2"/>
  <c r="Y139" i="2"/>
  <c r="AC139" i="2"/>
  <c r="AG139" i="2"/>
  <c r="AK139" i="2"/>
  <c r="AO139" i="2"/>
  <c r="AS139" i="2"/>
  <c r="AW139" i="2"/>
  <c r="J139" i="2"/>
  <c r="N139" i="2"/>
  <c r="R139" i="2"/>
  <c r="V139" i="2"/>
  <c r="Z139" i="2"/>
  <c r="AD139" i="2"/>
  <c r="AH139" i="2"/>
  <c r="AL139" i="2"/>
  <c r="AP139" i="2"/>
  <c r="AT139" i="2"/>
  <c r="AX139" i="2"/>
  <c r="BB139" i="2"/>
  <c r="K139" i="2"/>
  <c r="AA139" i="2"/>
  <c r="AQ139" i="2"/>
  <c r="AZ139" i="2"/>
  <c r="BE139" i="2"/>
  <c r="O139" i="2"/>
  <c r="AE139" i="2"/>
  <c r="AU139" i="2"/>
  <c r="BA139" i="2"/>
  <c r="BF139" i="2"/>
  <c r="S139" i="2"/>
  <c r="AI139" i="2"/>
  <c r="AV139" i="2"/>
  <c r="BC139" i="2"/>
  <c r="W139" i="2"/>
  <c r="AM139" i="2"/>
  <c r="AY139" i="2"/>
  <c r="BD139" i="2"/>
  <c r="N19" i="2"/>
  <c r="H95" i="2"/>
  <c r="L95" i="2"/>
  <c r="P95" i="2"/>
  <c r="T95" i="2"/>
  <c r="X95" i="2"/>
  <c r="AB95" i="2"/>
  <c r="AF95" i="2"/>
  <c r="AJ95" i="2"/>
  <c r="AN95" i="2"/>
  <c r="AR95" i="2"/>
  <c r="AV95" i="2"/>
  <c r="AZ95" i="2"/>
  <c r="BD95" i="2"/>
  <c r="I95" i="2"/>
  <c r="M95" i="2"/>
  <c r="Q95" i="2"/>
  <c r="U95" i="2"/>
  <c r="Y95" i="2"/>
  <c r="AC95" i="2"/>
  <c r="AG95" i="2"/>
  <c r="AK95" i="2"/>
  <c r="AO95" i="2"/>
  <c r="AS95" i="2"/>
  <c r="AW95" i="2"/>
  <c r="BA95" i="2"/>
  <c r="BE95" i="2"/>
  <c r="J95" i="2"/>
  <c r="N95" i="2"/>
  <c r="R95" i="2"/>
  <c r="V95" i="2"/>
  <c r="Z95" i="2"/>
  <c r="AD95" i="2"/>
  <c r="AH95" i="2"/>
  <c r="AL95" i="2"/>
  <c r="AP95" i="2"/>
  <c r="AT95" i="2"/>
  <c r="AX95" i="2"/>
  <c r="BB95" i="2"/>
  <c r="BF95" i="2"/>
  <c r="K95" i="2"/>
  <c r="AA95" i="2"/>
  <c r="AQ95" i="2"/>
  <c r="O95" i="2"/>
  <c r="AE95" i="2"/>
  <c r="AU95" i="2"/>
  <c r="S95" i="2"/>
  <c r="AI95" i="2"/>
  <c r="AY95" i="2"/>
  <c r="W95" i="2"/>
  <c r="AM95" i="2"/>
  <c r="BC95" i="2"/>
  <c r="K76" i="2"/>
  <c r="O76" i="2"/>
  <c r="S76" i="2"/>
  <c r="W76" i="2"/>
  <c r="AA76" i="2"/>
  <c r="AE76" i="2"/>
  <c r="AI76" i="2"/>
  <c r="AM76" i="2"/>
  <c r="AQ76" i="2"/>
  <c r="AU76" i="2"/>
  <c r="AY76" i="2"/>
  <c r="BC76" i="2"/>
  <c r="H76" i="2"/>
  <c r="L76" i="2"/>
  <c r="P76" i="2"/>
  <c r="T76" i="2"/>
  <c r="X76" i="2"/>
  <c r="AB76" i="2"/>
  <c r="AF76" i="2"/>
  <c r="AJ76" i="2"/>
  <c r="AN76" i="2"/>
  <c r="AR76" i="2"/>
  <c r="AV76" i="2"/>
  <c r="AZ76" i="2"/>
  <c r="BD76" i="2"/>
  <c r="J76" i="2"/>
  <c r="R76" i="2"/>
  <c r="Z76" i="2"/>
  <c r="AH76" i="2"/>
  <c r="AP76" i="2"/>
  <c r="AX76" i="2"/>
  <c r="BF76" i="2"/>
  <c r="M76" i="2"/>
  <c r="U76" i="2"/>
  <c r="AC76" i="2"/>
  <c r="AK76" i="2"/>
  <c r="AS76" i="2"/>
  <c r="BA76" i="2"/>
  <c r="N76" i="2"/>
  <c r="V76" i="2"/>
  <c r="AD76" i="2"/>
  <c r="AL76" i="2"/>
  <c r="AT76" i="2"/>
  <c r="BB76" i="2"/>
  <c r="AG76" i="2"/>
  <c r="I76" i="2"/>
  <c r="AO76" i="2"/>
  <c r="Q76" i="2"/>
  <c r="AW76" i="2"/>
  <c r="Y76" i="2"/>
  <c r="BE76" i="2"/>
  <c r="N20" i="2"/>
  <c r="H103" i="2"/>
  <c r="L103" i="2"/>
  <c r="P103" i="2"/>
  <c r="T103" i="2"/>
  <c r="X103" i="2"/>
  <c r="AB103" i="2"/>
  <c r="AF103" i="2"/>
  <c r="AJ103" i="2"/>
  <c r="AN103" i="2"/>
  <c r="AR103" i="2"/>
  <c r="AV103" i="2"/>
  <c r="AZ103" i="2"/>
  <c r="BD103" i="2"/>
  <c r="I103" i="2"/>
  <c r="M103" i="2"/>
  <c r="Q103" i="2"/>
  <c r="U103" i="2"/>
  <c r="Y103" i="2"/>
  <c r="AC103" i="2"/>
  <c r="AG103" i="2"/>
  <c r="AK103" i="2"/>
  <c r="AO103" i="2"/>
  <c r="AS103" i="2"/>
  <c r="AW103" i="2"/>
  <c r="BA103" i="2"/>
  <c r="BE103" i="2"/>
  <c r="J103" i="2"/>
  <c r="N103" i="2"/>
  <c r="R103" i="2"/>
  <c r="V103" i="2"/>
  <c r="Z103" i="2"/>
  <c r="AD103" i="2"/>
  <c r="AH103" i="2"/>
  <c r="AL103" i="2"/>
  <c r="AP103" i="2"/>
  <c r="AT103" i="2"/>
  <c r="AX103" i="2"/>
  <c r="BB103" i="2"/>
  <c r="BF103" i="2"/>
  <c r="O103" i="2"/>
  <c r="AE103" i="2"/>
  <c r="AU103" i="2"/>
  <c r="S103" i="2"/>
  <c r="AI103" i="2"/>
  <c r="AY103" i="2"/>
  <c r="W103" i="2"/>
  <c r="AM103" i="2"/>
  <c r="BC103" i="2"/>
  <c r="K103" i="2"/>
  <c r="AA103" i="2"/>
  <c r="AQ103" i="2"/>
  <c r="L43" i="2"/>
  <c r="N43" i="2"/>
  <c r="I171" i="2"/>
  <c r="M171" i="2"/>
  <c r="Q171" i="2"/>
  <c r="U171" i="2"/>
  <c r="Y171" i="2"/>
  <c r="AC171" i="2"/>
  <c r="AG171" i="2"/>
  <c r="AK171" i="2"/>
  <c r="AO171" i="2"/>
  <c r="AS171" i="2"/>
  <c r="AW171" i="2"/>
  <c r="BA171" i="2"/>
  <c r="BE171" i="2"/>
  <c r="J171" i="2"/>
  <c r="N171" i="2"/>
  <c r="R171" i="2"/>
  <c r="V171" i="2"/>
  <c r="Z171" i="2"/>
  <c r="AD171" i="2"/>
  <c r="AH171" i="2"/>
  <c r="AL171" i="2"/>
  <c r="AP171" i="2"/>
  <c r="AT171" i="2"/>
  <c r="AX171" i="2"/>
  <c r="BB171" i="2"/>
  <c r="BF171" i="2"/>
  <c r="H171" i="2"/>
  <c r="P171" i="2"/>
  <c r="X171" i="2"/>
  <c r="AF171" i="2"/>
  <c r="AN171" i="2"/>
  <c r="AV171" i="2"/>
  <c r="BD171" i="2"/>
  <c r="T171" i="2"/>
  <c r="AJ171" i="2"/>
  <c r="AZ171" i="2"/>
  <c r="W171" i="2"/>
  <c r="AM171" i="2"/>
  <c r="K171" i="2"/>
  <c r="S171" i="2"/>
  <c r="AA171" i="2"/>
  <c r="AI171" i="2"/>
  <c r="AQ171" i="2"/>
  <c r="AY171" i="2"/>
  <c r="L171" i="2"/>
  <c r="AB171" i="2"/>
  <c r="AR171" i="2"/>
  <c r="AE171" i="2"/>
  <c r="BC171" i="2"/>
  <c r="O171" i="2"/>
  <c r="AU171" i="2"/>
  <c r="I78" i="2"/>
  <c r="M78" i="2"/>
  <c r="Q78" i="2"/>
  <c r="U78" i="2"/>
  <c r="Y78" i="2"/>
  <c r="AC78" i="2"/>
  <c r="AG78" i="2"/>
  <c r="AK78" i="2"/>
  <c r="AO78" i="2"/>
  <c r="AS78" i="2"/>
  <c r="AW78" i="2"/>
  <c r="BA78" i="2"/>
  <c r="BE78" i="2"/>
  <c r="J78" i="2"/>
  <c r="N78" i="2"/>
  <c r="L78" i="2"/>
  <c r="S78" i="2"/>
  <c r="X78" i="2"/>
  <c r="AD78" i="2"/>
  <c r="AI78" i="2"/>
  <c r="AN78" i="2"/>
  <c r="AT78" i="2"/>
  <c r="AY78" i="2"/>
  <c r="BD78" i="2"/>
  <c r="O78" i="2"/>
  <c r="T78" i="2"/>
  <c r="Z78" i="2"/>
  <c r="AE78" i="2"/>
  <c r="AJ78" i="2"/>
  <c r="AP78" i="2"/>
  <c r="AU78" i="2"/>
  <c r="AZ78" i="2"/>
  <c r="BF78" i="2"/>
  <c r="H78" i="2"/>
  <c r="P78" i="2"/>
  <c r="V78" i="2"/>
  <c r="AA78" i="2"/>
  <c r="AF78" i="2"/>
  <c r="AL78" i="2"/>
  <c r="AQ78" i="2"/>
  <c r="AV78" i="2"/>
  <c r="BB78" i="2"/>
  <c r="W78" i="2"/>
  <c r="AR78" i="2"/>
  <c r="AB78" i="2"/>
  <c r="AX78" i="2"/>
  <c r="K78" i="2"/>
  <c r="AH78" i="2"/>
  <c r="BC78" i="2"/>
  <c r="AM78" i="2"/>
  <c r="R78" i="2"/>
  <c r="P58" i="2"/>
  <c r="L59" i="2"/>
  <c r="K58" i="2"/>
  <c r="Q58" i="2"/>
  <c r="M58" i="2"/>
  <c r="N58" i="2" s="1"/>
  <c r="P43" i="2" l="1"/>
  <c r="J172" i="2"/>
  <c r="N172" i="2"/>
  <c r="R172" i="2"/>
  <c r="V172" i="2"/>
  <c r="Z172" i="2"/>
  <c r="AD172" i="2"/>
  <c r="AH172" i="2"/>
  <c r="AL172" i="2"/>
  <c r="AP172" i="2"/>
  <c r="AT172" i="2"/>
  <c r="AX172" i="2"/>
  <c r="BB172" i="2"/>
  <c r="BF172" i="2"/>
  <c r="K172" i="2"/>
  <c r="O172" i="2"/>
  <c r="S172" i="2"/>
  <c r="W172" i="2"/>
  <c r="AA172" i="2"/>
  <c r="AE172" i="2"/>
  <c r="AI172" i="2"/>
  <c r="AM172" i="2"/>
  <c r="AQ172" i="2"/>
  <c r="AU172" i="2"/>
  <c r="AY172" i="2"/>
  <c r="BC172" i="2"/>
  <c r="M172" i="2"/>
  <c r="U172" i="2"/>
  <c r="AC172" i="2"/>
  <c r="AK172" i="2"/>
  <c r="AS172" i="2"/>
  <c r="BA172" i="2"/>
  <c r="Q172" i="2"/>
  <c r="AG172" i="2"/>
  <c r="AW172" i="2"/>
  <c r="L172" i="2"/>
  <c r="AR172" i="2"/>
  <c r="P172" i="2"/>
  <c r="X172" i="2"/>
  <c r="AF172" i="2"/>
  <c r="AN172" i="2"/>
  <c r="AV172" i="2"/>
  <c r="BD172" i="2"/>
  <c r="I172" i="2"/>
  <c r="Y172" i="2"/>
  <c r="AO172" i="2"/>
  <c r="BE172" i="2"/>
  <c r="AB172" i="2"/>
  <c r="T172" i="2"/>
  <c r="AJ172" i="2"/>
  <c r="AZ172" i="2"/>
  <c r="J79" i="2"/>
  <c r="N79" i="2"/>
  <c r="R79" i="2"/>
  <c r="V79" i="2"/>
  <c r="Z79" i="2"/>
  <c r="AD79" i="2"/>
  <c r="AH79" i="2"/>
  <c r="K79" i="2"/>
  <c r="P79" i="2"/>
  <c r="U79" i="2"/>
  <c r="AA79" i="2"/>
  <c r="AF79" i="2"/>
  <c r="AK79" i="2"/>
  <c r="AO79" i="2"/>
  <c r="AS79" i="2"/>
  <c r="AW79" i="2"/>
  <c r="BA79" i="2"/>
  <c r="BE79" i="2"/>
  <c r="L79" i="2"/>
  <c r="Q79" i="2"/>
  <c r="W79" i="2"/>
  <c r="AB79" i="2"/>
  <c r="AG79" i="2"/>
  <c r="AL79" i="2"/>
  <c r="AP79" i="2"/>
  <c r="AT79" i="2"/>
  <c r="AX79" i="2"/>
  <c r="BB79" i="2"/>
  <c r="BF79" i="2"/>
  <c r="H79" i="2"/>
  <c r="M79" i="2"/>
  <c r="S79" i="2"/>
  <c r="X79" i="2"/>
  <c r="AC79" i="2"/>
  <c r="AI79" i="2"/>
  <c r="AM79" i="2"/>
  <c r="AQ79" i="2"/>
  <c r="AU79" i="2"/>
  <c r="AY79" i="2"/>
  <c r="BC79" i="2"/>
  <c r="O79" i="2"/>
  <c r="AJ79" i="2"/>
  <c r="AZ79" i="2"/>
  <c r="T79" i="2"/>
  <c r="AN79" i="2"/>
  <c r="BD79" i="2"/>
  <c r="Y79" i="2"/>
  <c r="AR79" i="2"/>
  <c r="I79" i="2"/>
  <c r="AE79" i="2"/>
  <c r="AV79" i="2"/>
  <c r="H170" i="2"/>
  <c r="L170" i="2"/>
  <c r="P170" i="2"/>
  <c r="T170" i="2"/>
  <c r="X170" i="2"/>
  <c r="AB170" i="2"/>
  <c r="AF170" i="2"/>
  <c r="AJ170" i="2"/>
  <c r="AN170" i="2"/>
  <c r="AR170" i="2"/>
  <c r="AV170" i="2"/>
  <c r="AZ170" i="2"/>
  <c r="BD170" i="2"/>
  <c r="I170" i="2"/>
  <c r="M170" i="2"/>
  <c r="Q170" i="2"/>
  <c r="U170" i="2"/>
  <c r="Y170" i="2"/>
  <c r="AC170" i="2"/>
  <c r="AG170" i="2"/>
  <c r="AK170" i="2"/>
  <c r="AO170" i="2"/>
  <c r="AS170" i="2"/>
  <c r="AW170" i="2"/>
  <c r="BA170" i="2"/>
  <c r="BE170" i="2"/>
  <c r="K170" i="2"/>
  <c r="S170" i="2"/>
  <c r="AA170" i="2"/>
  <c r="AI170" i="2"/>
  <c r="AQ170" i="2"/>
  <c r="AY170" i="2"/>
  <c r="W170" i="2"/>
  <c r="AM170" i="2"/>
  <c r="BC170" i="2"/>
  <c r="R170" i="2"/>
  <c r="AX170" i="2"/>
  <c r="N170" i="2"/>
  <c r="V170" i="2"/>
  <c r="AD170" i="2"/>
  <c r="AL170" i="2"/>
  <c r="AT170" i="2"/>
  <c r="BB170" i="2"/>
  <c r="O170" i="2"/>
  <c r="AE170" i="2"/>
  <c r="AU170" i="2"/>
  <c r="J170" i="2"/>
  <c r="AH170" i="2"/>
  <c r="BF170" i="2"/>
  <c r="Z170" i="2"/>
  <c r="AP170" i="2"/>
  <c r="K87" i="2"/>
  <c r="O87" i="2"/>
  <c r="S87" i="2"/>
  <c r="W87" i="2"/>
  <c r="AA87" i="2"/>
  <c r="AE87" i="2"/>
  <c r="AI87" i="2"/>
  <c r="AM87" i="2"/>
  <c r="AQ87" i="2"/>
  <c r="AU87" i="2"/>
  <c r="AY87" i="2"/>
  <c r="BC87" i="2"/>
  <c r="H87" i="2"/>
  <c r="M87" i="2"/>
  <c r="R87" i="2"/>
  <c r="X87" i="2"/>
  <c r="AC87" i="2"/>
  <c r="AH87" i="2"/>
  <c r="AN87" i="2"/>
  <c r="AS87" i="2"/>
  <c r="AX87" i="2"/>
  <c r="BD87" i="2"/>
  <c r="I87" i="2"/>
  <c r="N87" i="2"/>
  <c r="T87" i="2"/>
  <c r="Y87" i="2"/>
  <c r="AD87" i="2"/>
  <c r="AJ87" i="2"/>
  <c r="AO87" i="2"/>
  <c r="AT87" i="2"/>
  <c r="AZ87" i="2"/>
  <c r="BE87" i="2"/>
  <c r="J87" i="2"/>
  <c r="P87" i="2"/>
  <c r="U87" i="2"/>
  <c r="Z87" i="2"/>
  <c r="AF87" i="2"/>
  <c r="AK87" i="2"/>
  <c r="AP87" i="2"/>
  <c r="AV87" i="2"/>
  <c r="BA87" i="2"/>
  <c r="BF87" i="2"/>
  <c r="V87" i="2"/>
  <c r="AR87" i="2"/>
  <c r="AB87" i="2"/>
  <c r="AW87" i="2"/>
  <c r="L87" i="2"/>
  <c r="AG87" i="2"/>
  <c r="BB87" i="2"/>
  <c r="Q87" i="2"/>
  <c r="AL87" i="2"/>
  <c r="N29" i="2"/>
  <c r="M30" i="2"/>
  <c r="H142" i="2"/>
  <c r="L142" i="2"/>
  <c r="P142" i="2"/>
  <c r="T142" i="2"/>
  <c r="X142" i="2"/>
  <c r="AB142" i="2"/>
  <c r="AF142" i="2"/>
  <c r="AJ142" i="2"/>
  <c r="AN142" i="2"/>
  <c r="AR142" i="2"/>
  <c r="AV142" i="2"/>
  <c r="AZ142" i="2"/>
  <c r="BD142" i="2"/>
  <c r="I142" i="2"/>
  <c r="M142" i="2"/>
  <c r="Q142" i="2"/>
  <c r="U142" i="2"/>
  <c r="Y142" i="2"/>
  <c r="AC142" i="2"/>
  <c r="AG142" i="2"/>
  <c r="AK142" i="2"/>
  <c r="AO142" i="2"/>
  <c r="AS142" i="2"/>
  <c r="AW142" i="2"/>
  <c r="BA142" i="2"/>
  <c r="BE142" i="2"/>
  <c r="J142" i="2"/>
  <c r="N142" i="2"/>
  <c r="R142" i="2"/>
  <c r="V142" i="2"/>
  <c r="Z142" i="2"/>
  <c r="AD142" i="2"/>
  <c r="AH142" i="2"/>
  <c r="AL142" i="2"/>
  <c r="AP142" i="2"/>
  <c r="AT142" i="2"/>
  <c r="AX142" i="2"/>
  <c r="BB142" i="2"/>
  <c r="BF142" i="2"/>
  <c r="K142" i="2"/>
  <c r="O142" i="2"/>
  <c r="S142" i="2"/>
  <c r="W142" i="2"/>
  <c r="AA142" i="2"/>
  <c r="AE142" i="2"/>
  <c r="AI142" i="2"/>
  <c r="AM142" i="2"/>
  <c r="AQ142" i="2"/>
  <c r="AU142" i="2"/>
  <c r="AY142" i="2"/>
  <c r="BC142" i="2"/>
  <c r="P59" i="2"/>
  <c r="L60" i="2"/>
  <c r="K59" i="2"/>
  <c r="Q59" i="2"/>
  <c r="M59" i="2"/>
  <c r="N59" i="2" s="1"/>
  <c r="J140" i="2"/>
  <c r="N140" i="2"/>
  <c r="R140" i="2"/>
  <c r="V140" i="2"/>
  <c r="Z140" i="2"/>
  <c r="AD140" i="2"/>
  <c r="AH140" i="2"/>
  <c r="AL140" i="2"/>
  <c r="AP140" i="2"/>
  <c r="AT140" i="2"/>
  <c r="AX140" i="2"/>
  <c r="BB140" i="2"/>
  <c r="BF140" i="2"/>
  <c r="K140" i="2"/>
  <c r="O140" i="2"/>
  <c r="S140" i="2"/>
  <c r="W140" i="2"/>
  <c r="AA140" i="2"/>
  <c r="AE140" i="2"/>
  <c r="AI140" i="2"/>
  <c r="AM140" i="2"/>
  <c r="AQ140" i="2"/>
  <c r="AU140" i="2"/>
  <c r="AY140" i="2"/>
  <c r="BC140" i="2"/>
  <c r="H140" i="2"/>
  <c r="L140" i="2"/>
  <c r="P140" i="2"/>
  <c r="T140" i="2"/>
  <c r="X140" i="2"/>
  <c r="AB140" i="2"/>
  <c r="AF140" i="2"/>
  <c r="AJ140" i="2"/>
  <c r="AN140" i="2"/>
  <c r="AR140" i="2"/>
  <c r="AV140" i="2"/>
  <c r="AZ140" i="2"/>
  <c r="BD140" i="2"/>
  <c r="I140" i="2"/>
  <c r="M140" i="2"/>
  <c r="Q140" i="2"/>
  <c r="U140" i="2"/>
  <c r="Y140" i="2"/>
  <c r="AC140" i="2"/>
  <c r="AG140" i="2"/>
  <c r="AK140" i="2"/>
  <c r="AO140" i="2"/>
  <c r="AS140" i="2"/>
  <c r="AW140" i="2"/>
  <c r="BA140" i="2"/>
  <c r="BE140" i="2"/>
  <c r="P60" i="2" l="1"/>
  <c r="L61" i="2"/>
  <c r="K60" i="2"/>
  <c r="Q60" i="2"/>
  <c r="M60" i="2"/>
  <c r="N60" i="2" s="1"/>
  <c r="N30" i="2"/>
  <c r="K145" i="2"/>
  <c r="O145" i="2"/>
  <c r="S145" i="2"/>
  <c r="W145" i="2"/>
  <c r="AA145" i="2"/>
  <c r="AE145" i="2"/>
  <c r="AI145" i="2"/>
  <c r="AM145" i="2"/>
  <c r="AQ145" i="2"/>
  <c r="AU145" i="2"/>
  <c r="AY145" i="2"/>
  <c r="BC145" i="2"/>
  <c r="H145" i="2"/>
  <c r="L145" i="2"/>
  <c r="P145" i="2"/>
  <c r="T145" i="2"/>
  <c r="X145" i="2"/>
  <c r="AB145" i="2"/>
  <c r="AF145" i="2"/>
  <c r="AJ145" i="2"/>
  <c r="AN145" i="2"/>
  <c r="AR145" i="2"/>
  <c r="AV145" i="2"/>
  <c r="AZ145" i="2"/>
  <c r="BD145" i="2"/>
  <c r="I145" i="2"/>
  <c r="M145" i="2"/>
  <c r="Q145" i="2"/>
  <c r="U145" i="2"/>
  <c r="Y145" i="2"/>
  <c r="AC145" i="2"/>
  <c r="AG145" i="2"/>
  <c r="AK145" i="2"/>
  <c r="AO145" i="2"/>
  <c r="AS145" i="2"/>
  <c r="AW145" i="2"/>
  <c r="BA145" i="2"/>
  <c r="BE145" i="2"/>
  <c r="J145" i="2"/>
  <c r="N145" i="2"/>
  <c r="R145" i="2"/>
  <c r="AH145" i="2"/>
  <c r="AX145" i="2"/>
  <c r="V145" i="2"/>
  <c r="AL145" i="2"/>
  <c r="BB145" i="2"/>
  <c r="AT145" i="2"/>
  <c r="AP145" i="2"/>
  <c r="Z145" i="2"/>
  <c r="BF145" i="2"/>
  <c r="AD145" i="2"/>
  <c r="I143" i="2"/>
  <c r="M143" i="2"/>
  <c r="Q143" i="2"/>
  <c r="U143" i="2"/>
  <c r="Y143" i="2"/>
  <c r="AC143" i="2"/>
  <c r="AG143" i="2"/>
  <c r="AK143" i="2"/>
  <c r="AO143" i="2"/>
  <c r="AS143" i="2"/>
  <c r="AW143" i="2"/>
  <c r="BA143" i="2"/>
  <c r="BE143" i="2"/>
  <c r="J143" i="2"/>
  <c r="N143" i="2"/>
  <c r="R143" i="2"/>
  <c r="V143" i="2"/>
  <c r="Z143" i="2"/>
  <c r="AD143" i="2"/>
  <c r="AH143" i="2"/>
  <c r="AL143" i="2"/>
  <c r="AP143" i="2"/>
  <c r="AT143" i="2"/>
  <c r="AX143" i="2"/>
  <c r="BB143" i="2"/>
  <c r="BF143" i="2"/>
  <c r="K143" i="2"/>
  <c r="O143" i="2"/>
  <c r="S143" i="2"/>
  <c r="W143" i="2"/>
  <c r="AA143" i="2"/>
  <c r="AE143" i="2"/>
  <c r="AI143" i="2"/>
  <c r="AM143" i="2"/>
  <c r="AQ143" i="2"/>
  <c r="AU143" i="2"/>
  <c r="AY143" i="2"/>
  <c r="BC143" i="2"/>
  <c r="H143" i="2"/>
  <c r="L143" i="2"/>
  <c r="P143" i="2"/>
  <c r="T143" i="2"/>
  <c r="X143" i="2"/>
  <c r="AB143" i="2"/>
  <c r="AF143" i="2"/>
  <c r="AJ143" i="2"/>
  <c r="AN143" i="2"/>
  <c r="AR143" i="2"/>
  <c r="AV143" i="2"/>
  <c r="AZ143" i="2"/>
  <c r="BD143" i="2"/>
  <c r="K173" i="2"/>
  <c r="O173" i="2"/>
  <c r="S173" i="2"/>
  <c r="W173" i="2"/>
  <c r="AA173" i="2"/>
  <c r="AE173" i="2"/>
  <c r="AI173" i="2"/>
  <c r="AM173" i="2"/>
  <c r="AQ173" i="2"/>
  <c r="AU173" i="2"/>
  <c r="AY173" i="2"/>
  <c r="BC173" i="2"/>
  <c r="L173" i="2"/>
  <c r="P173" i="2"/>
  <c r="T173" i="2"/>
  <c r="X173" i="2"/>
  <c r="AB173" i="2"/>
  <c r="AF173" i="2"/>
  <c r="AJ173" i="2"/>
  <c r="AN173" i="2"/>
  <c r="AR173" i="2"/>
  <c r="AV173" i="2"/>
  <c r="AZ173" i="2"/>
  <c r="BD173" i="2"/>
  <c r="J173" i="2"/>
  <c r="R173" i="2"/>
  <c r="Z173" i="2"/>
  <c r="AH173" i="2"/>
  <c r="AP173" i="2"/>
  <c r="AX173" i="2"/>
  <c r="BF173" i="2"/>
  <c r="N173" i="2"/>
  <c r="AD173" i="2"/>
  <c r="AT173" i="2"/>
  <c r="I173" i="2"/>
  <c r="AG173" i="2"/>
  <c r="AW173" i="2"/>
  <c r="M173" i="2"/>
  <c r="U173" i="2"/>
  <c r="AC173" i="2"/>
  <c r="AK173" i="2"/>
  <c r="AS173" i="2"/>
  <c r="BA173" i="2"/>
  <c r="V173" i="2"/>
  <c r="AL173" i="2"/>
  <c r="BB173" i="2"/>
  <c r="Q173" i="2"/>
  <c r="AO173" i="2"/>
  <c r="Y173" i="2"/>
  <c r="BE173" i="2"/>
  <c r="H146" i="2" l="1"/>
  <c r="L146" i="2"/>
  <c r="P146" i="2"/>
  <c r="T146" i="2"/>
  <c r="X146" i="2"/>
  <c r="AB146" i="2"/>
  <c r="AF146" i="2"/>
  <c r="AJ146" i="2"/>
  <c r="AN146" i="2"/>
  <c r="AR146" i="2"/>
  <c r="AV146" i="2"/>
  <c r="AZ146" i="2"/>
  <c r="BD146" i="2"/>
  <c r="I146" i="2"/>
  <c r="M146" i="2"/>
  <c r="Q146" i="2"/>
  <c r="U146" i="2"/>
  <c r="Y146" i="2"/>
  <c r="AC146" i="2"/>
  <c r="AG146" i="2"/>
  <c r="AK146" i="2"/>
  <c r="AO146" i="2"/>
  <c r="AS146" i="2"/>
  <c r="AW146" i="2"/>
  <c r="BA146" i="2"/>
  <c r="BE146" i="2"/>
  <c r="J146" i="2"/>
  <c r="N146" i="2"/>
  <c r="R146" i="2"/>
  <c r="V146" i="2"/>
  <c r="Z146" i="2"/>
  <c r="AD146" i="2"/>
  <c r="AH146" i="2"/>
  <c r="AL146" i="2"/>
  <c r="AP146" i="2"/>
  <c r="AT146" i="2"/>
  <c r="AX146" i="2"/>
  <c r="BB146" i="2"/>
  <c r="BF146" i="2"/>
  <c r="O146" i="2"/>
  <c r="AE146" i="2"/>
  <c r="AU146" i="2"/>
  <c r="S146" i="2"/>
  <c r="AI146" i="2"/>
  <c r="AY146" i="2"/>
  <c r="AA146" i="2"/>
  <c r="K146" i="2"/>
  <c r="BC146" i="2"/>
  <c r="AM146" i="2"/>
  <c r="AQ146" i="2"/>
  <c r="W146" i="2"/>
  <c r="P61" i="2"/>
  <c r="K61" i="2"/>
  <c r="Q61" i="2"/>
  <c r="M61" i="2"/>
  <c r="N61" i="2" s="1"/>
</calcChain>
</file>

<file path=xl/sharedStrings.xml><?xml version="1.0" encoding="utf-8"?>
<sst xmlns="http://schemas.openxmlformats.org/spreadsheetml/2006/main" count="391" uniqueCount="168">
  <si>
    <t>ВК.ЭКОНОМ.150.400.ХХХ.12ТП</t>
  </si>
  <si>
    <t>ВК.ЭКОНОМ.150.360.ХХХ.8ТП</t>
  </si>
  <si>
    <t>ВК.ЭКОНОМ.150.300.ХХХ.8ТП</t>
  </si>
  <si>
    <t>ВК.ЭКОНОМ.150.260.ХХХ.4ТК</t>
  </si>
  <si>
    <t>ВК.ЭКОНОМ.150.200.ХХХ.4ТК</t>
  </si>
  <si>
    <t>ВК.ЭКОНОМ.150.160.ХХХ.4ТК</t>
  </si>
  <si>
    <t>ВК.ЭКОНОМ.110.400.ХХХ.6ТГ</t>
  </si>
  <si>
    <t>ВК.ЭКОНОМ.110.400.ХХХ.4ТГ</t>
  </si>
  <si>
    <t>ВК.ЭКОНОМ.110.360.ХХХ.4ТГ</t>
  </si>
  <si>
    <t>ВК.ЭКОНОМ.110.300.ХХХ.4ТГ</t>
  </si>
  <si>
    <t>ВК.ЭКОНОМ.110.300.ХХХ.2ТГ</t>
  </si>
  <si>
    <t>ВК.ЭКОНОМ.110.260.ХХХ.2ТГ</t>
  </si>
  <si>
    <t>ВК.ЭКОНОМ.110.200.ХХХ.2ТГ</t>
  </si>
  <si>
    <t>ВК.ЭКОНОМ.110.160.ХХХ.2ТГ</t>
  </si>
  <si>
    <t>ВК.ЭКОНОМ.090.400.ХХХ.6ТГ</t>
  </si>
  <si>
    <t>ВК.ЭКОНОМ.090.400.ХХХ.4ТГ</t>
  </si>
  <si>
    <t>ВК.ЭКОНОМ.090.360.ХХХ.4ТГ</t>
  </si>
  <si>
    <t>ВК.ЭКО.090.300.ХХХ.4ТГ</t>
  </si>
  <si>
    <t>ВК.ЭКО.090.300.ХХХ.2ТГ</t>
  </si>
  <si>
    <t>ВК.ЭКО.090.260.ХХХ.2ТГ</t>
  </si>
  <si>
    <t>ВК.ЭКО.090.200.ХХХ.2ТГ</t>
  </si>
  <si>
    <t>ВК.ЭКО.090.160.ХХХ.2ТГ</t>
  </si>
  <si>
    <t>ВК.ЭКОНОМ.075.400.ХХХ.6ТГ</t>
  </si>
  <si>
    <t>ВК.ЭКОНОМ.075.400.ХХХ.4ТГ</t>
  </si>
  <si>
    <t>ВК.ЭКОНОМ.075.360.ХХХ.4ТГ</t>
  </si>
  <si>
    <t>ВК.ЭКО.075.300.ХХХ.4ТГ</t>
  </si>
  <si>
    <t>ВК.ЭКО.075.300.ХХХ.2ТГ</t>
  </si>
  <si>
    <t>ВК.ЭКО.075.260.ХХХ.2ТГ</t>
  </si>
  <si>
    <t>ВК.ЭКО.075.200.ХХХ.2ТГ</t>
  </si>
  <si>
    <t>ВК.ЭКО.075.160.ХХХ.2ТГ</t>
  </si>
  <si>
    <t>ВК.ЭКО</t>
  </si>
  <si>
    <t>Длина, мм</t>
  </si>
  <si>
    <t>Модель</t>
  </si>
  <si>
    <t>4ТГ</t>
  </si>
  <si>
    <t>ВК.МАХ</t>
  </si>
  <si>
    <t>ВК.МАХ.200.360.ХХХ.4ТГ</t>
  </si>
  <si>
    <t>4ТК</t>
  </si>
  <si>
    <t>ВК.МАХ.200.300.ХХХ.4ТК</t>
  </si>
  <si>
    <t>ВК.МАХ.200.260.ХХХ.4ТК</t>
  </si>
  <si>
    <t>ВК.МАХ.200.200.ХХХ.4ТК</t>
  </si>
  <si>
    <t>2ТВ</t>
  </si>
  <si>
    <t>ВК.МАХ.200.160.ХХХ.2ТВ</t>
  </si>
  <si>
    <t>ВК.МАХ.150.400.ХХХ.4ТГ</t>
  </si>
  <si>
    <t>ВК.МАХ.150.360.ХХХ.4ТГ</t>
  </si>
  <si>
    <t>2ТГ</t>
  </si>
  <si>
    <t>ВК.МАХ.150.360.ХХХ.2ТГ</t>
  </si>
  <si>
    <t>ВК.МАХ.150.300.ХХХ.2ТГ</t>
  </si>
  <si>
    <t>ВК.МАХ.150.260.ХХХ.2ТГ</t>
  </si>
  <si>
    <t>ВК.МАХ.150.200.ХХХ.2ТГ</t>
  </si>
  <si>
    <t>ВК.МАХ.110.400.ХХХ.4ТГ</t>
  </si>
  <si>
    <t>ВК.МАХ.110.360.ХХХ.4ТГ</t>
  </si>
  <si>
    <t>ВК.МАХ.110.360.ХХХ.2ТГ</t>
  </si>
  <si>
    <t>ВК.МАХ.110.300.ХХХ.2ТГ</t>
  </si>
  <si>
    <t>ВК.МАХ.110.260.ХХХ.2ТГ</t>
  </si>
  <si>
    <t>ВК.МАХ.110.200.ХХХ.2ТГ</t>
  </si>
  <si>
    <t>ВК.МАХ.090.400.ХХХ.4ТГ</t>
  </si>
  <si>
    <t>ВК.МАХ.090.360.ХХХ.4ТГ</t>
  </si>
  <si>
    <t>ВК.МАХ.090.360.ХХХ.2ТГ</t>
  </si>
  <si>
    <t>ВК.МАХ.090.300.ХХХ.2ТГ</t>
  </si>
  <si>
    <t>ВК.МАХ.090.260.ХХХ.2ТГ</t>
  </si>
  <si>
    <t>ВК.МАХ.090.200.ХХХ.2ТГ</t>
  </si>
  <si>
    <t>ТО</t>
  </si>
  <si>
    <t>Ширина</t>
  </si>
  <si>
    <t>Высота</t>
  </si>
  <si>
    <t>Обозначение</t>
  </si>
  <si>
    <t>8ТП</t>
  </si>
  <si>
    <t>ВК</t>
  </si>
  <si>
    <t>ВК.600.360.ХХХ.8ТП</t>
  </si>
  <si>
    <t>ВК.600.300.ХХХ.4ТК</t>
  </si>
  <si>
    <t>ВК.600.260.ХХХ.4ТК</t>
  </si>
  <si>
    <t>ВК.500.360.ХХХ.8ТП</t>
  </si>
  <si>
    <t>ВК.500.300.ХХХ.4ТК</t>
  </si>
  <si>
    <t>ВК.500.260.ХХХ.4ТК</t>
  </si>
  <si>
    <t>ВК.400.360.ХХХ.8ТП</t>
  </si>
  <si>
    <t>ВК.400.300.ХХХ.4ТК</t>
  </si>
  <si>
    <t>ВК.400.260.ХХХ.4ТК</t>
  </si>
  <si>
    <t>ВК.300.360.ХХХ.8ТП</t>
  </si>
  <si>
    <t>ВК.300.300.ХХХ.4ТК</t>
  </si>
  <si>
    <t>ВК.300.260.ХХХ.4ТК</t>
  </si>
  <si>
    <t>ВК.200.360.ХХХ.8ТП</t>
  </si>
  <si>
    <t>ВК.200.300.ХХХ.4ТК</t>
  </si>
  <si>
    <t>ВК.200.260.ХХХ.4ТК</t>
  </si>
  <si>
    <t>ВК.150.400.ХХХ.8ТП</t>
  </si>
  <si>
    <t>6ТП</t>
  </si>
  <si>
    <t>ВК.150.400.ХХХ.6ТП</t>
  </si>
  <si>
    <t>ВК.150.360.ХХХ.8ТП</t>
  </si>
  <si>
    <t>ВК.150.360.ХХХ.6ТП</t>
  </si>
  <si>
    <t>ВК.150.300.ХХХ.8ТП</t>
  </si>
  <si>
    <t>ВК.150.300.ХХХ.6ТП</t>
  </si>
  <si>
    <t>ВК.150.260.ХХХ.4ТК</t>
  </si>
  <si>
    <t>ВК.150.200.ХХХ.4ТК</t>
  </si>
  <si>
    <t>ВК.150.160.ХХХ.4ТК</t>
  </si>
  <si>
    <t>6ТГ</t>
  </si>
  <si>
    <t>ВК.110.400.ХХХ.6ТГ</t>
  </si>
  <si>
    <t>ВК.110.400.ХХХ.4ТГ</t>
  </si>
  <si>
    <t>ВК.110.360.ХХХ.4ТГ</t>
  </si>
  <si>
    <t>ВК.110.300.ХХХ.4ТГ</t>
  </si>
  <si>
    <t>ВК.110.300.ХХХ.2ТГ</t>
  </si>
  <si>
    <t>ВК.110.260.ХХХ.2ТГ</t>
  </si>
  <si>
    <t>ВК.110.200.ХХХ.2ТГ</t>
  </si>
  <si>
    <t>ВК.110.160.ХХХ.2ТГ</t>
  </si>
  <si>
    <t>ВК.090.400.ХХХ.6ТГ</t>
  </si>
  <si>
    <t>ВК.090.400.ХХХ.4ТГ</t>
  </si>
  <si>
    <t>ВК.090.360.ХХХ.4ТГ</t>
  </si>
  <si>
    <t>ВК.090.300.ХХХ.4ТГ</t>
  </si>
  <si>
    <t>ВК.090.300.ХХХ.2ТГ</t>
  </si>
  <si>
    <t>ВК.090.260.ХХХ.2ТГ</t>
  </si>
  <si>
    <t>ВК.090.200.ХХХ.2ТГ</t>
  </si>
  <si>
    <t>ВК.090.160.ХХХ.2ТГ</t>
  </si>
  <si>
    <t>ВК.080.400.ХХХ.6ТГ</t>
  </si>
  <si>
    <t>ВК.080.400.ХХХ.4ТГ</t>
  </si>
  <si>
    <t>ВК.080.360.ХХХ.4ТГ</t>
  </si>
  <si>
    <t>ВК.080.300.ХХХ.4ТГ</t>
  </si>
  <si>
    <t>ВК.080.300.ХХХ.2ТГ</t>
  </si>
  <si>
    <t>ВК.080.260.ХХХ.2ТГ</t>
  </si>
  <si>
    <t>ВК.080.200.ХХХ.2ТГ</t>
  </si>
  <si>
    <t>ВК.080.160.ХХХ.2ТГ</t>
  </si>
  <si>
    <t>ВК.075.400.ХХХ.6ТГ</t>
  </si>
  <si>
    <t>ВК.075.400.ХХХ.4ТГ</t>
  </si>
  <si>
    <t>ВК.075.360.ХХХ.4ТГ</t>
  </si>
  <si>
    <t>ВК.075.300.ХХХ.4ТГ</t>
  </si>
  <si>
    <t>ВК.075.300.ХХХ.2ТГ</t>
  </si>
  <si>
    <t>ВК.075.260.ХХХ.2ТГ</t>
  </si>
  <si>
    <t>ВК.075.200.ХХХ.2ТГ</t>
  </si>
  <si>
    <t>ВК.075.160.ХХХ.2ТГ</t>
  </si>
  <si>
    <t>ВК.070.400.ХХХ.6ТГ</t>
  </si>
  <si>
    <t>ВК.070.400.ХХХ.4ТГ</t>
  </si>
  <si>
    <t>ВК.070.360.ХХХ.4ТГ</t>
  </si>
  <si>
    <t>ВК.070.300.ХХХ.4ТГ</t>
  </si>
  <si>
    <t>ВК.070.300.ХХХ.2ТГ</t>
  </si>
  <si>
    <t>ВК.070.260.ХХХ.2ТГ</t>
  </si>
  <si>
    <t>ВК.070.200.ХХХ.2ТГ</t>
  </si>
  <si>
    <t>ВК.070.160.ХХХ.2ТГ</t>
  </si>
  <si>
    <t>ВК.065.400.ХХХ.6ТГ</t>
  </si>
  <si>
    <t>ВК.065.400.ХХХ.4ТГ</t>
  </si>
  <si>
    <t>ВК.065.360.ХХХ.4ТГ</t>
  </si>
  <si>
    <t>ВК.065.300.ХХХ.4ТГ</t>
  </si>
  <si>
    <t>ВК.065.300.ХХХ.2ТГ</t>
  </si>
  <si>
    <t>ВК.065.260.ХХХ.2ТГ</t>
  </si>
  <si>
    <t>ВК.065.200.ХХХ.2ТГ</t>
  </si>
  <si>
    <t>ВК.065.160.ХХХ.2ТГ</t>
  </si>
  <si>
    <t>ВК.055.400.ХХХ.6ТГ</t>
  </si>
  <si>
    <t>ВК.055.400.ХХХ.4ТГ</t>
  </si>
  <si>
    <t>ВК.055.360.ХХХ.4ТГ</t>
  </si>
  <si>
    <t>ВК.055.300.ХХХ.4ТГ</t>
  </si>
  <si>
    <t>ВК.055.300.ХХХ.2ТГ</t>
  </si>
  <si>
    <t>ВК.055.260.ХХХ.2ТГ</t>
  </si>
  <si>
    <t>ВК.055.200.ХХХ.2ТГ</t>
  </si>
  <si>
    <t>ВК.055.160.ХХХ.2ТГ</t>
  </si>
  <si>
    <t>*-голубым выделены ячейки для изменения параметров</t>
  </si>
  <si>
    <t>-</t>
  </si>
  <si>
    <t xml:space="preserve">   </t>
  </si>
  <si>
    <t>Тепловая мощность, Вт/м</t>
  </si>
  <si>
    <t>12 труба</t>
  </si>
  <si>
    <t>Коэффициент n</t>
  </si>
  <si>
    <t>22 труба</t>
  </si>
  <si>
    <t>15 труба</t>
  </si>
  <si>
    <t>Погрешность - %</t>
  </si>
  <si>
    <t>Погрешность + %</t>
  </si>
  <si>
    <t xml:space="preserve">Требуемая мощность ВТ </t>
  </si>
  <si>
    <t>∆Т</t>
  </si>
  <si>
    <t>Температура в помещении, ˚С</t>
  </si>
  <si>
    <t>Температура на выходе, ˚С</t>
  </si>
  <si>
    <t>Температура на входе, ˚С</t>
  </si>
  <si>
    <t>Длина конвектора - Длина оребрения мм</t>
  </si>
  <si>
    <t>Коэффициенты</t>
  </si>
  <si>
    <t>Калькулятор для подбора внутрипольного конвектора VITRON.</t>
  </si>
  <si>
    <t>Вернуться на главную страницу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</si>
</sst>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₽-419];\-#,##0.00\ [$₽-419]"/>
    <numFmt numFmtId="165" formatCode="0.0"/>
    <numFmt numFmtId="166" formatCode="#,##0\ [$₽-419];\-#,##0\ [$₽-419]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4" fillId="0" borderId="0" applyNumberFormat="0" applyFill="0" applyBorder="0" applyAlignment="0" applyProtection="0"/>
  </cellStyleXfs>
  <cellXfs count="730">
    <xf numFmtId="0" fontId="0" fillId="0" borderId="0" xfId="0"/>
    <xf numFmtId="164" fontId="1" fillId="2" borderId="0" xfId="1" applyFill="1"/>
    <xf numFmtId="1" fontId="1" fillId="2" borderId="0" xfId="1" applyNumberFormat="1" applyFill="1"/>
    <xf numFmtId="1" fontId="3" fillId="2" borderId="1" xfId="1" applyNumberFormat="1" applyFont="1" applyFill="1" applyBorder="1"/>
    <xf numFmtId="164" fontId="3" fillId="2" borderId="2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" fontId="3" fillId="2" borderId="5" xfId="1" applyNumberFormat="1" applyFont="1" applyFill="1" applyBorder="1"/>
    <xf numFmtId="164" fontId="3" fillId="2" borderId="6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" fontId="3" fillId="2" borderId="9" xfId="1" applyNumberFormat="1" applyFont="1" applyFill="1" applyBorder="1"/>
    <xf numFmtId="164" fontId="3" fillId="2" borderId="10" xfId="1" applyFont="1" applyFill="1" applyBorder="1" applyAlignment="1">
      <alignment horizontal="center" vertical="center"/>
    </xf>
    <xf numFmtId="164" fontId="3" fillId="2" borderId="11" xfId="1" applyFont="1" applyFill="1" applyBorder="1" applyAlignment="1">
      <alignment horizontal="center" vertical="center"/>
    </xf>
    <xf numFmtId="164" fontId="3" fillId="2" borderId="12" xfId="1" applyFont="1" applyFill="1" applyBorder="1" applyAlignment="1">
      <alignment horizontal="center" vertical="center"/>
    </xf>
    <xf numFmtId="1" fontId="3" fillId="2" borderId="13" xfId="1" applyNumberFormat="1" applyFont="1" applyFill="1" applyBorder="1"/>
    <xf numFmtId="164" fontId="3" fillId="2" borderId="14" xfId="1" applyFont="1" applyFill="1" applyBorder="1" applyAlignment="1">
      <alignment horizontal="center" vertical="center"/>
    </xf>
    <xf numFmtId="164" fontId="3" fillId="2" borderId="15" xfId="1" applyFont="1" applyFill="1" applyBorder="1" applyAlignment="1">
      <alignment horizontal="center" vertical="center"/>
    </xf>
    <xf numFmtId="164" fontId="3" fillId="2" borderId="16" xfId="1" applyFont="1" applyFill="1" applyBorder="1" applyAlignment="1">
      <alignment horizontal="center" vertical="center"/>
    </xf>
    <xf numFmtId="1" fontId="3" fillId="3" borderId="1" xfId="1" applyNumberFormat="1" applyFont="1" applyFill="1" applyBorder="1" applyProtection="1">
      <protection hidden="1"/>
    </xf>
    <xf numFmtId="1" fontId="3" fillId="3" borderId="1" xfId="1" applyNumberFormat="1" applyFont="1" applyFill="1" applyBorder="1"/>
    <xf numFmtId="164" fontId="3" fillId="3" borderId="2" xfId="1" applyFont="1" applyFill="1" applyBorder="1" applyAlignment="1">
      <alignment horizontal="center" vertical="center"/>
    </xf>
    <xf numFmtId="164" fontId="5" fillId="3" borderId="3" xfId="2" applyFont="1" applyFill="1" applyBorder="1" applyAlignment="1">
      <alignment horizontal="center" vertical="center"/>
    </xf>
    <xf numFmtId="164" fontId="5" fillId="3" borderId="4" xfId="2" applyFont="1" applyFill="1" applyBorder="1" applyAlignment="1">
      <alignment horizontal="center" vertical="center"/>
    </xf>
    <xf numFmtId="164" fontId="6" fillId="2" borderId="17" xfId="1" applyFont="1" applyFill="1" applyBorder="1" applyAlignment="1">
      <alignment horizontal="center" vertical="center" textRotation="90"/>
    </xf>
    <xf numFmtId="1" fontId="3" fillId="3" borderId="5" xfId="1" applyNumberFormat="1" applyFont="1" applyFill="1" applyBorder="1" applyProtection="1">
      <protection hidden="1"/>
    </xf>
    <xf numFmtId="1" fontId="3" fillId="3" borderId="5" xfId="1" applyNumberFormat="1" applyFont="1" applyFill="1" applyBorder="1"/>
    <xf numFmtId="164" fontId="3" fillId="3" borderId="6" xfId="1" applyFont="1" applyFill="1" applyBorder="1" applyAlignment="1">
      <alignment horizontal="center" vertical="center"/>
    </xf>
    <xf numFmtId="164" fontId="5" fillId="3" borderId="7" xfId="2" applyFont="1" applyFill="1" applyBorder="1" applyAlignment="1">
      <alignment horizontal="center" vertical="center"/>
    </xf>
    <xf numFmtId="164" fontId="5" fillId="3" borderId="8" xfId="2" applyFont="1" applyFill="1" applyBorder="1" applyAlignment="1">
      <alignment horizontal="center" vertical="center"/>
    </xf>
    <xf numFmtId="1" fontId="3" fillId="3" borderId="9" xfId="1" applyNumberFormat="1" applyFont="1" applyFill="1" applyBorder="1" applyProtection="1">
      <protection hidden="1"/>
    </xf>
    <xf numFmtId="1" fontId="3" fillId="3" borderId="9" xfId="1" applyNumberFormat="1" applyFont="1" applyFill="1" applyBorder="1"/>
    <xf numFmtId="164" fontId="3" fillId="3" borderId="10" xfId="1" applyFont="1" applyFill="1" applyBorder="1" applyAlignment="1">
      <alignment horizontal="center" vertical="center"/>
    </xf>
    <xf numFmtId="164" fontId="5" fillId="3" borderId="11" xfId="2" applyFont="1" applyFill="1" applyBorder="1" applyAlignment="1">
      <alignment horizontal="center" vertical="center"/>
    </xf>
    <xf numFmtId="164" fontId="5" fillId="3" borderId="12" xfId="2" applyFont="1" applyFill="1" applyBorder="1" applyAlignment="1">
      <alignment horizontal="center" vertical="center"/>
    </xf>
    <xf numFmtId="1" fontId="3" fillId="2" borderId="1" xfId="1" applyNumberFormat="1" applyFont="1" applyFill="1" applyBorder="1" applyProtection="1">
      <protection hidden="1"/>
    </xf>
    <xf numFmtId="164" fontId="3" fillId="2" borderId="3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" fontId="3" fillId="2" borderId="5" xfId="1" applyNumberFormat="1" applyFont="1" applyFill="1" applyBorder="1" applyProtection="1">
      <protection hidden="1"/>
    </xf>
    <xf numFmtId="164" fontId="3" fillId="2" borderId="7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3" fillId="2" borderId="15" xfId="1" applyFont="1" applyFill="1" applyBorder="1" applyAlignment="1">
      <alignment horizontal="center" vertical="center"/>
    </xf>
    <xf numFmtId="164" fontId="7" fillId="2" borderId="15" xfId="1" applyFont="1" applyFill="1" applyBorder="1" applyAlignment="1">
      <alignment horizontal="center" vertical="center"/>
    </xf>
    <xf numFmtId="164" fontId="7" fillId="2" borderId="16" xfId="1" applyFont="1" applyFill="1" applyBorder="1" applyAlignment="1">
      <alignment horizontal="center" vertical="center"/>
    </xf>
    <xf numFmtId="1" fontId="3" fillId="4" borderId="5" xfId="1" applyNumberFormat="1" applyFont="1" applyFill="1" applyBorder="1" applyProtection="1">
      <protection hidden="1"/>
    </xf>
    <xf numFmtId="1" fontId="3" fillId="4" borderId="5" xfId="1" applyNumberFormat="1" applyFont="1" applyFill="1" applyBorder="1"/>
    <xf numFmtId="164" fontId="3" fillId="4" borderId="3" xfId="1" applyFont="1" applyFill="1" applyBorder="1" applyAlignment="1">
      <alignment horizontal="center" vertical="center"/>
    </xf>
    <xf numFmtId="164" fontId="5" fillId="4" borderId="3" xfId="2" applyFont="1" applyFill="1" applyBorder="1" applyAlignment="1">
      <alignment horizontal="center" vertical="center"/>
    </xf>
    <xf numFmtId="164" fontId="5" fillId="4" borderId="4" xfId="2" applyFont="1" applyFill="1" applyBorder="1" applyAlignment="1">
      <alignment horizontal="center" vertical="center"/>
    </xf>
    <xf numFmtId="164" fontId="3" fillId="4" borderId="7" xfId="1" applyFont="1" applyFill="1" applyBorder="1" applyAlignment="1">
      <alignment horizontal="center" vertical="center"/>
    </xf>
    <xf numFmtId="164" fontId="5" fillId="4" borderId="7" xfId="2" applyFont="1" applyFill="1" applyBorder="1" applyAlignment="1">
      <alignment horizontal="center" vertical="center"/>
    </xf>
    <xf numFmtId="164" fontId="5" fillId="4" borderId="8" xfId="2" applyFont="1" applyFill="1" applyBorder="1" applyAlignment="1">
      <alignment horizontal="center" vertical="center"/>
    </xf>
    <xf numFmtId="1" fontId="3" fillId="4" borderId="9" xfId="1" applyNumberFormat="1" applyFont="1" applyFill="1" applyBorder="1" applyProtection="1">
      <protection hidden="1"/>
    </xf>
    <xf numFmtId="1" fontId="3" fillId="4" borderId="9" xfId="1" applyNumberFormat="1" applyFont="1" applyFill="1" applyBorder="1"/>
    <xf numFmtId="164" fontId="3" fillId="4" borderId="11" xfId="1" applyFont="1" applyFill="1" applyBorder="1" applyAlignment="1">
      <alignment horizontal="center" vertical="center"/>
    </xf>
    <xf numFmtId="164" fontId="5" fillId="4" borderId="11" xfId="2" applyFont="1" applyFill="1" applyBorder="1" applyAlignment="1">
      <alignment horizontal="center" vertical="center"/>
    </xf>
    <xf numFmtId="164" fontId="5" fillId="4" borderId="12" xfId="2" applyFont="1" applyFill="1" applyBorder="1" applyAlignment="1">
      <alignment horizontal="center" vertical="center"/>
    </xf>
    <xf numFmtId="1" fontId="3" fillId="2" borderId="18" xfId="1" applyNumberFormat="1" applyFont="1" applyFill="1" applyBorder="1" applyAlignment="1">
      <alignment vertical="center"/>
    </xf>
    <xf numFmtId="1" fontId="3" fillId="2" borderId="19" xfId="1" applyNumberFormat="1" applyFont="1" applyFill="1" applyBorder="1" applyAlignment="1">
      <alignment vertical="center"/>
    </xf>
    <xf numFmtId="1" fontId="3" fillId="2" borderId="20" xfId="1" applyNumberFormat="1" applyFont="1" applyFill="1" applyBorder="1" applyAlignment="1">
      <alignment vertical="center"/>
    </xf>
    <xf numFmtId="1" fontId="3" fillId="2" borderId="21" xfId="1" applyNumberFormat="1" applyFont="1" applyFill="1" applyBorder="1" applyAlignment="1">
      <alignment horizontal="center" vertical="center"/>
    </xf>
    <xf numFmtId="1" fontId="3" fillId="2" borderId="22" xfId="1" applyNumberFormat="1" applyFont="1" applyFill="1" applyBorder="1" applyAlignment="1">
      <alignment horizontal="center" vertical="center"/>
    </xf>
    <xf numFmtId="164" fontId="3" fillId="2" borderId="23" xfId="1" applyFont="1" applyFill="1" applyBorder="1" applyAlignment="1">
      <alignment horizontal="center" vertical="center"/>
    </xf>
    <xf numFmtId="164" fontId="8" fillId="2" borderId="24" xfId="1" applyFont="1" applyFill="1" applyBorder="1" applyAlignment="1">
      <alignment horizontal="center" vertical="center"/>
    </xf>
    <xf numFmtId="164" fontId="8" fillId="2" borderId="25" xfId="1" applyFont="1" applyFill="1" applyBorder="1" applyAlignment="1">
      <alignment horizontal="center" vertical="center"/>
    </xf>
    <xf numFmtId="164" fontId="3" fillId="2" borderId="26" xfId="1" applyFont="1" applyFill="1" applyBorder="1" applyAlignment="1">
      <alignment horizontal="center" vertical="center"/>
    </xf>
    <xf numFmtId="164" fontId="3" fillId="2" borderId="27" xfId="1" applyFont="1" applyFill="1" applyBorder="1" applyAlignment="1">
      <alignment horizontal="center" vertical="center"/>
    </xf>
    <xf numFmtId="164" fontId="3" fillId="2" borderId="22" xfId="1" applyFont="1" applyFill="1" applyBorder="1" applyAlignment="1">
      <alignment horizontal="center" vertical="center"/>
    </xf>
    <xf numFmtId="164" fontId="3" fillId="2" borderId="28" xfId="1" applyFont="1" applyFill="1" applyBorder="1" applyAlignment="1">
      <alignment horizontal="center" vertical="center"/>
    </xf>
    <xf numFmtId="164" fontId="8" fillId="2" borderId="29" xfId="1" applyFont="1" applyFill="1" applyBorder="1" applyAlignment="1">
      <alignment horizontal="center" vertical="center"/>
    </xf>
    <xf numFmtId="164" fontId="8" fillId="2" borderId="30" xfId="1" applyFont="1" applyFill="1" applyBorder="1" applyAlignment="1">
      <alignment horizontal="center" vertical="center"/>
    </xf>
    <xf numFmtId="164" fontId="9" fillId="2" borderId="24" xfId="1" applyFont="1" applyFill="1" applyBorder="1" applyAlignment="1">
      <alignment horizontal="center" vertical="center"/>
    </xf>
    <xf numFmtId="164" fontId="9" fillId="2" borderId="25" xfId="1" applyFont="1" applyFill="1" applyBorder="1" applyAlignment="1">
      <alignment horizontal="center" vertical="center"/>
    </xf>
    <xf numFmtId="164" fontId="9" fillId="2" borderId="29" xfId="1" applyFont="1" applyFill="1" applyBorder="1" applyAlignment="1">
      <alignment horizontal="center" vertical="center"/>
    </xf>
    <xf numFmtId="164" fontId="9" fillId="2" borderId="30" xfId="1" applyFont="1" applyFill="1" applyBorder="1" applyAlignment="1">
      <alignment horizontal="center" vertical="center"/>
    </xf>
    <xf numFmtId="1" fontId="3" fillId="5" borderId="1" xfId="1" applyNumberFormat="1" applyFont="1" applyFill="1" applyBorder="1" applyProtection="1">
      <protection hidden="1"/>
    </xf>
    <xf numFmtId="1" fontId="3" fillId="5" borderId="4" xfId="1" applyNumberFormat="1" applyFont="1" applyFill="1" applyBorder="1"/>
    <xf numFmtId="1" fontId="3" fillId="5" borderId="1" xfId="1" applyNumberFormat="1" applyFont="1" applyFill="1" applyBorder="1"/>
    <xf numFmtId="164" fontId="3" fillId="5" borderId="1" xfId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horizontal="center" vertical="center"/>
    </xf>
    <xf numFmtId="164" fontId="5" fillId="5" borderId="1" xfId="2" applyFont="1" applyFill="1" applyBorder="1" applyAlignment="1">
      <alignment horizontal="center" vertical="center"/>
    </xf>
    <xf numFmtId="164" fontId="10" fillId="2" borderId="17" xfId="1" applyFont="1" applyFill="1" applyBorder="1" applyAlignment="1">
      <alignment horizontal="center" vertical="center" textRotation="90"/>
    </xf>
    <xf numFmtId="1" fontId="3" fillId="5" borderId="5" xfId="1" applyNumberFormat="1" applyFont="1" applyFill="1" applyBorder="1" applyProtection="1">
      <protection hidden="1"/>
    </xf>
    <xf numFmtId="1" fontId="3" fillId="5" borderId="8" xfId="1" applyNumberFormat="1" applyFont="1" applyFill="1" applyBorder="1"/>
    <xf numFmtId="1" fontId="3" fillId="5" borderId="5" xfId="1" applyNumberFormat="1" applyFont="1" applyFill="1" applyBorder="1"/>
    <xf numFmtId="164" fontId="3" fillId="5" borderId="5" xfId="1" applyFont="1" applyFill="1" applyBorder="1" applyAlignment="1">
      <alignment horizontal="center" vertical="center"/>
    </xf>
    <xf numFmtId="1" fontId="3" fillId="5" borderId="5" xfId="1" applyNumberFormat="1" applyFont="1" applyFill="1" applyBorder="1" applyAlignment="1">
      <alignment horizontal="center" vertical="center"/>
    </xf>
    <xf numFmtId="164" fontId="5" fillId="5" borderId="5" xfId="2" applyFont="1" applyFill="1" applyBorder="1" applyAlignment="1">
      <alignment horizontal="center" vertical="center"/>
    </xf>
    <xf numFmtId="1" fontId="3" fillId="5" borderId="9" xfId="1" applyNumberFormat="1" applyFont="1" applyFill="1" applyBorder="1" applyProtection="1">
      <protection hidden="1"/>
    </xf>
    <xf numFmtId="1" fontId="3" fillId="5" borderId="12" xfId="1" applyNumberFormat="1" applyFont="1" applyFill="1" applyBorder="1"/>
    <xf numFmtId="1" fontId="3" fillId="5" borderId="9" xfId="1" applyNumberFormat="1" applyFont="1" applyFill="1" applyBorder="1"/>
    <xf numFmtId="164" fontId="3" fillId="5" borderId="9" xfId="1" applyFont="1" applyFill="1" applyBorder="1" applyAlignment="1">
      <alignment horizontal="center" vertical="center"/>
    </xf>
    <xf numFmtId="1" fontId="3" fillId="5" borderId="9" xfId="1" applyNumberFormat="1" applyFont="1" applyFill="1" applyBorder="1" applyAlignment="1">
      <alignment horizontal="center" vertical="center"/>
    </xf>
    <xf numFmtId="164" fontId="7" fillId="5" borderId="9" xfId="1" applyFont="1" applyFill="1" applyBorder="1" applyAlignment="1">
      <alignment horizontal="center" vertical="center"/>
    </xf>
    <xf numFmtId="1" fontId="3" fillId="6" borderId="1" xfId="1" applyNumberFormat="1" applyFont="1" applyFill="1" applyBorder="1" applyProtection="1">
      <protection hidden="1"/>
    </xf>
    <xf numFmtId="1" fontId="3" fillId="6" borderId="4" xfId="1" applyNumberFormat="1" applyFont="1" applyFill="1" applyBorder="1"/>
    <xf numFmtId="1" fontId="3" fillId="6" borderId="1" xfId="1" applyNumberFormat="1" applyFont="1" applyFill="1" applyBorder="1"/>
    <xf numFmtId="164" fontId="3" fillId="6" borderId="1" xfId="1" applyFont="1" applyFill="1" applyBorder="1" applyAlignment="1">
      <alignment horizontal="center" vertical="center"/>
    </xf>
    <xf numFmtId="1" fontId="3" fillId="6" borderId="1" xfId="1" applyNumberFormat="1" applyFont="1" applyFill="1" applyBorder="1" applyAlignment="1">
      <alignment horizontal="center" vertical="center"/>
    </xf>
    <xf numFmtId="164" fontId="5" fillId="6" borderId="1" xfId="2" applyFont="1" applyFill="1" applyBorder="1" applyAlignment="1">
      <alignment horizontal="center" vertical="center"/>
    </xf>
    <xf numFmtId="1" fontId="3" fillId="6" borderId="5" xfId="1" applyNumberFormat="1" applyFont="1" applyFill="1" applyBorder="1" applyProtection="1">
      <protection hidden="1"/>
    </xf>
    <xf numFmtId="1" fontId="3" fillId="6" borderId="8" xfId="1" applyNumberFormat="1" applyFont="1" applyFill="1" applyBorder="1"/>
    <xf numFmtId="1" fontId="3" fillId="6" borderId="5" xfId="1" applyNumberFormat="1" applyFont="1" applyFill="1" applyBorder="1"/>
    <xf numFmtId="164" fontId="3" fillId="6" borderId="5" xfId="1" applyFont="1" applyFill="1" applyBorder="1" applyAlignment="1">
      <alignment horizontal="center" vertical="center"/>
    </xf>
    <xf numFmtId="1" fontId="3" fillId="6" borderId="5" xfId="1" applyNumberFormat="1" applyFont="1" applyFill="1" applyBorder="1" applyAlignment="1">
      <alignment horizontal="center" vertical="center"/>
    </xf>
    <xf numFmtId="164" fontId="5" fillId="6" borderId="5" xfId="2" applyFont="1" applyFill="1" applyBorder="1" applyAlignment="1">
      <alignment horizontal="center" vertical="center"/>
    </xf>
    <xf numFmtId="1" fontId="3" fillId="6" borderId="9" xfId="1" applyNumberFormat="1" applyFont="1" applyFill="1" applyBorder="1" applyProtection="1">
      <protection hidden="1"/>
    </xf>
    <xf numFmtId="1" fontId="3" fillId="6" borderId="12" xfId="1" applyNumberFormat="1" applyFont="1" applyFill="1" applyBorder="1"/>
    <xf numFmtId="1" fontId="3" fillId="6" borderId="9" xfId="1" applyNumberFormat="1" applyFont="1" applyFill="1" applyBorder="1"/>
    <xf numFmtId="164" fontId="3" fillId="6" borderId="9" xfId="1" applyFont="1" applyFill="1" applyBorder="1" applyAlignment="1">
      <alignment horizontal="center" vertical="center"/>
    </xf>
    <xf numFmtId="1" fontId="3" fillId="6" borderId="9" xfId="1" applyNumberFormat="1" applyFont="1" applyFill="1" applyBorder="1" applyAlignment="1">
      <alignment horizontal="center" vertical="center"/>
    </xf>
    <xf numFmtId="164" fontId="5" fillId="6" borderId="9" xfId="2" applyFont="1" applyFill="1" applyBorder="1" applyAlignment="1">
      <alignment horizontal="center" vertical="center"/>
    </xf>
    <xf numFmtId="1" fontId="3" fillId="7" borderId="1" xfId="1" applyNumberFormat="1" applyFont="1" applyFill="1" applyBorder="1" applyProtection="1">
      <protection hidden="1"/>
    </xf>
    <xf numFmtId="1" fontId="3" fillId="7" borderId="31" xfId="1" applyNumberFormat="1" applyFont="1" applyFill="1" applyBorder="1" applyProtection="1">
      <protection hidden="1"/>
    </xf>
    <xf numFmtId="1" fontId="3" fillId="7" borderId="4" xfId="1" applyNumberFormat="1" applyFont="1" applyFill="1" applyBorder="1"/>
    <xf numFmtId="1" fontId="3" fillId="7" borderId="31" xfId="1" applyNumberFormat="1" applyFont="1" applyFill="1" applyBorder="1"/>
    <xf numFmtId="164" fontId="3" fillId="7" borderId="1" xfId="1" applyFont="1" applyFill="1" applyBorder="1" applyAlignment="1">
      <alignment horizontal="center" vertical="center"/>
    </xf>
    <xf numFmtId="1" fontId="3" fillId="7" borderId="1" xfId="1" applyNumberFormat="1" applyFont="1" applyFill="1" applyBorder="1" applyAlignment="1">
      <alignment horizontal="center" vertical="center"/>
    </xf>
    <xf numFmtId="164" fontId="5" fillId="7" borderId="3" xfId="2" applyFont="1" applyFill="1" applyBorder="1" applyAlignment="1">
      <alignment horizontal="center" vertical="center"/>
    </xf>
    <xf numFmtId="164" fontId="5" fillId="7" borderId="4" xfId="2" applyFont="1" applyFill="1" applyBorder="1" applyAlignment="1">
      <alignment horizontal="center" vertical="center"/>
    </xf>
    <xf numFmtId="1" fontId="3" fillId="7" borderId="5" xfId="1" applyNumberFormat="1" applyFont="1" applyFill="1" applyBorder="1" applyProtection="1">
      <protection hidden="1"/>
    </xf>
    <xf numFmtId="1" fontId="3" fillId="7" borderId="32" xfId="1" applyNumberFormat="1" applyFont="1" applyFill="1" applyBorder="1" applyProtection="1">
      <protection hidden="1"/>
    </xf>
    <xf numFmtId="1" fontId="3" fillId="7" borderId="8" xfId="1" applyNumberFormat="1" applyFont="1" applyFill="1" applyBorder="1"/>
    <xf numFmtId="1" fontId="3" fillId="7" borderId="32" xfId="1" applyNumberFormat="1" applyFont="1" applyFill="1" applyBorder="1"/>
    <xf numFmtId="164" fontId="3" fillId="7" borderId="5" xfId="1" applyFont="1" applyFill="1" applyBorder="1" applyAlignment="1">
      <alignment horizontal="center" vertical="center"/>
    </xf>
    <xf numFmtId="1" fontId="3" fillId="7" borderId="5" xfId="1" applyNumberFormat="1" applyFont="1" applyFill="1" applyBorder="1" applyAlignment="1">
      <alignment horizontal="center" vertical="center"/>
    </xf>
    <xf numFmtId="164" fontId="5" fillId="7" borderId="7" xfId="2" applyFont="1" applyFill="1" applyBorder="1" applyAlignment="1">
      <alignment horizontal="center" vertical="center"/>
    </xf>
    <xf numFmtId="164" fontId="5" fillId="7" borderId="8" xfId="2" applyFont="1" applyFill="1" applyBorder="1" applyAlignment="1">
      <alignment horizontal="center" vertical="center"/>
    </xf>
    <xf numFmtId="1" fontId="3" fillId="7" borderId="9" xfId="1" applyNumberFormat="1" applyFont="1" applyFill="1" applyBorder="1" applyProtection="1">
      <protection hidden="1"/>
    </xf>
    <xf numFmtId="1" fontId="3" fillId="7" borderId="33" xfId="1" applyNumberFormat="1" applyFont="1" applyFill="1" applyBorder="1" applyProtection="1">
      <protection hidden="1"/>
    </xf>
    <xf numFmtId="1" fontId="3" fillId="7" borderId="12" xfId="1" applyNumberFormat="1" applyFont="1" applyFill="1" applyBorder="1"/>
    <xf numFmtId="1" fontId="3" fillId="7" borderId="33" xfId="1" applyNumberFormat="1" applyFont="1" applyFill="1" applyBorder="1"/>
    <xf numFmtId="164" fontId="3" fillId="7" borderId="9" xfId="1" applyFont="1" applyFill="1" applyBorder="1" applyAlignment="1">
      <alignment horizontal="center" vertical="center"/>
    </xf>
    <xf numFmtId="1" fontId="3" fillId="7" borderId="9" xfId="1" applyNumberFormat="1" applyFont="1" applyFill="1" applyBorder="1" applyAlignment="1">
      <alignment horizontal="center" vertical="center"/>
    </xf>
    <xf numFmtId="164" fontId="5" fillId="7" borderId="11" xfId="2" applyFont="1" applyFill="1" applyBorder="1" applyAlignment="1">
      <alignment horizontal="center" vertical="center"/>
    </xf>
    <xf numFmtId="164" fontId="5" fillId="7" borderId="12" xfId="2" applyFont="1" applyFill="1" applyBorder="1" applyAlignment="1">
      <alignment horizontal="center" vertical="center"/>
    </xf>
    <xf numFmtId="1" fontId="3" fillId="8" borderId="1" xfId="1" applyNumberFormat="1" applyFont="1" applyFill="1" applyBorder="1" applyProtection="1">
      <protection hidden="1"/>
    </xf>
    <xf numFmtId="1" fontId="3" fillId="8" borderId="31" xfId="1" applyNumberFormat="1" applyFont="1" applyFill="1" applyBorder="1" applyProtection="1">
      <protection hidden="1"/>
    </xf>
    <xf numFmtId="1" fontId="3" fillId="8" borderId="4" xfId="1" applyNumberFormat="1" applyFont="1" applyFill="1" applyBorder="1"/>
    <xf numFmtId="1" fontId="3" fillId="8" borderId="31" xfId="1" applyNumberFormat="1" applyFont="1" applyFill="1" applyBorder="1"/>
    <xf numFmtId="164" fontId="3" fillId="8" borderId="1" xfId="1" applyFont="1" applyFill="1" applyBorder="1" applyAlignment="1">
      <alignment horizontal="center" vertical="center"/>
    </xf>
    <xf numFmtId="1" fontId="3" fillId="8" borderId="1" xfId="1" applyNumberFormat="1" applyFont="1" applyFill="1" applyBorder="1" applyAlignment="1">
      <alignment horizontal="center" vertical="center"/>
    </xf>
    <xf numFmtId="164" fontId="5" fillId="8" borderId="3" xfId="2" applyFont="1" applyFill="1" applyBorder="1" applyAlignment="1">
      <alignment horizontal="center" vertical="center"/>
    </xf>
    <xf numFmtId="164" fontId="5" fillId="8" borderId="4" xfId="2" applyFont="1" applyFill="1" applyBorder="1" applyAlignment="1">
      <alignment horizontal="center" vertical="center"/>
    </xf>
    <xf numFmtId="1" fontId="3" fillId="8" borderId="5" xfId="1" applyNumberFormat="1" applyFont="1" applyFill="1" applyBorder="1" applyProtection="1">
      <protection hidden="1"/>
    </xf>
    <xf numFmtId="1" fontId="3" fillId="8" borderId="32" xfId="1" applyNumberFormat="1" applyFont="1" applyFill="1" applyBorder="1" applyProtection="1">
      <protection hidden="1"/>
    </xf>
    <xf numFmtId="1" fontId="3" fillId="8" borderId="8" xfId="1" applyNumberFormat="1" applyFont="1" applyFill="1" applyBorder="1"/>
    <xf numFmtId="1" fontId="3" fillId="8" borderId="32" xfId="1" applyNumberFormat="1" applyFont="1" applyFill="1" applyBorder="1"/>
    <xf numFmtId="164" fontId="3" fillId="8" borderId="5" xfId="1" applyFont="1" applyFill="1" applyBorder="1" applyAlignment="1">
      <alignment horizontal="center" vertical="center"/>
    </xf>
    <xf numFmtId="1" fontId="3" fillId="8" borderId="5" xfId="1" applyNumberFormat="1" applyFont="1" applyFill="1" applyBorder="1" applyAlignment="1">
      <alignment horizontal="center" vertical="center"/>
    </xf>
    <xf numFmtId="164" fontId="5" fillId="8" borderId="7" xfId="2" applyFont="1" applyFill="1" applyBorder="1" applyAlignment="1">
      <alignment horizontal="center" vertical="center"/>
    </xf>
    <xf numFmtId="164" fontId="5" fillId="8" borderId="8" xfId="2" applyFont="1" applyFill="1" applyBorder="1" applyAlignment="1">
      <alignment horizontal="center" vertical="center"/>
    </xf>
    <xf numFmtId="1" fontId="3" fillId="8" borderId="9" xfId="1" applyNumberFormat="1" applyFont="1" applyFill="1" applyBorder="1" applyProtection="1">
      <protection hidden="1"/>
    </xf>
    <xf numFmtId="1" fontId="3" fillId="8" borderId="33" xfId="1" applyNumberFormat="1" applyFont="1" applyFill="1" applyBorder="1" applyProtection="1">
      <protection hidden="1"/>
    </xf>
    <xf numFmtId="1" fontId="3" fillId="8" borderId="12" xfId="1" applyNumberFormat="1" applyFont="1" applyFill="1" applyBorder="1"/>
    <xf numFmtId="1" fontId="3" fillId="8" borderId="33" xfId="1" applyNumberFormat="1" applyFont="1" applyFill="1" applyBorder="1"/>
    <xf numFmtId="164" fontId="3" fillId="8" borderId="9" xfId="1" applyFont="1" applyFill="1" applyBorder="1" applyAlignment="1">
      <alignment horizontal="center" vertical="center"/>
    </xf>
    <xf numFmtId="1" fontId="3" fillId="8" borderId="9" xfId="1" applyNumberFormat="1" applyFont="1" applyFill="1" applyBorder="1" applyAlignment="1">
      <alignment horizontal="center" vertical="center"/>
    </xf>
    <xf numFmtId="164" fontId="5" fillId="8" borderId="11" xfId="2" applyFont="1" applyFill="1" applyBorder="1" applyAlignment="1">
      <alignment horizontal="center" vertical="center"/>
    </xf>
    <xf numFmtId="164" fontId="5" fillId="8" borderId="12" xfId="2" applyFont="1" applyFill="1" applyBorder="1" applyAlignment="1">
      <alignment horizontal="center" vertical="center"/>
    </xf>
    <xf numFmtId="1" fontId="3" fillId="2" borderId="27" xfId="1" applyNumberFormat="1" applyFont="1" applyFill="1" applyBorder="1" applyAlignment="1">
      <alignment horizontal="center" vertical="center"/>
    </xf>
    <xf numFmtId="164" fontId="3" fillId="2" borderId="34" xfId="1" applyFont="1" applyFill="1" applyBorder="1" applyAlignment="1">
      <alignment horizontal="center" vertical="center" textRotation="45"/>
    </xf>
    <xf numFmtId="1" fontId="3" fillId="2" borderId="35" xfId="1" applyNumberFormat="1" applyFont="1" applyFill="1" applyBorder="1" applyAlignment="1">
      <alignment horizontal="center" vertical="center" textRotation="45"/>
    </xf>
    <xf numFmtId="164" fontId="3" fillId="2" borderId="31" xfId="1" applyFont="1" applyFill="1" applyBorder="1" applyAlignment="1">
      <alignment horizontal="center" vertical="center" textRotation="45"/>
    </xf>
    <xf numFmtId="164" fontId="11" fillId="2" borderId="24" xfId="1" applyFont="1" applyFill="1" applyBorder="1" applyAlignment="1">
      <alignment horizontal="center" vertical="center"/>
    </xf>
    <xf numFmtId="164" fontId="11" fillId="2" borderId="25" xfId="1" applyFont="1" applyFill="1" applyBorder="1" applyAlignment="1">
      <alignment horizontal="center" vertical="center"/>
    </xf>
    <xf numFmtId="164" fontId="3" fillId="2" borderId="36" xfId="1" applyFont="1" applyFill="1" applyBorder="1" applyAlignment="1">
      <alignment horizontal="center" vertical="center" textRotation="45"/>
    </xf>
    <xf numFmtId="1" fontId="3" fillId="2" borderId="37" xfId="1" applyNumberFormat="1" applyFont="1" applyFill="1" applyBorder="1" applyAlignment="1">
      <alignment horizontal="center" vertical="center" textRotation="45"/>
    </xf>
    <xf numFmtId="164" fontId="3" fillId="2" borderId="33" xfId="1" applyFont="1" applyFill="1" applyBorder="1" applyAlignment="1">
      <alignment horizontal="center" vertical="center" textRotation="45"/>
    </xf>
    <xf numFmtId="164" fontId="11" fillId="2" borderId="29" xfId="1" applyFont="1" applyFill="1" applyBorder="1" applyAlignment="1">
      <alignment horizontal="center" vertical="center"/>
    </xf>
    <xf numFmtId="164" fontId="12" fillId="2" borderId="30" xfId="1" applyFont="1" applyFill="1" applyBorder="1" applyAlignment="1">
      <alignment horizontal="center" vertical="center"/>
    </xf>
    <xf numFmtId="164" fontId="2" fillId="2" borderId="0" xfId="1" applyFont="1" applyFill="1"/>
    <xf numFmtId="1" fontId="3" fillId="9" borderId="1" xfId="1" applyNumberFormat="1" applyFont="1" applyFill="1" applyBorder="1" applyProtection="1">
      <protection hidden="1"/>
    </xf>
    <xf numFmtId="1" fontId="3" fillId="9" borderId="31" xfId="1" applyNumberFormat="1" applyFont="1" applyFill="1" applyBorder="1" applyProtection="1">
      <protection hidden="1"/>
    </xf>
    <xf numFmtId="1" fontId="3" fillId="9" borderId="31" xfId="1" applyNumberFormat="1" applyFont="1" applyFill="1" applyBorder="1"/>
    <xf numFmtId="164" fontId="3" fillId="9" borderId="1" xfId="1" applyFont="1" applyFill="1" applyBorder="1" applyAlignment="1">
      <alignment horizontal="center" vertical="center"/>
    </xf>
    <xf numFmtId="1" fontId="3" fillId="9" borderId="1" xfId="1" applyNumberFormat="1" applyFont="1" applyFill="1" applyBorder="1" applyAlignment="1">
      <alignment horizontal="center" vertical="center"/>
    </xf>
    <xf numFmtId="164" fontId="5" fillId="9" borderId="3" xfId="2" applyFont="1" applyFill="1" applyBorder="1" applyAlignment="1">
      <alignment horizontal="center" vertical="center"/>
    </xf>
    <xf numFmtId="164" fontId="5" fillId="9" borderId="4" xfId="2" applyFont="1" applyFill="1" applyBorder="1" applyAlignment="1">
      <alignment horizontal="center" vertical="center"/>
    </xf>
    <xf numFmtId="1" fontId="3" fillId="9" borderId="5" xfId="1" applyNumberFormat="1" applyFont="1" applyFill="1" applyBorder="1" applyProtection="1">
      <protection hidden="1"/>
    </xf>
    <xf numFmtId="1" fontId="3" fillId="9" borderId="32" xfId="1" applyNumberFormat="1" applyFont="1" applyFill="1" applyBorder="1" applyProtection="1">
      <protection hidden="1"/>
    </xf>
    <xf numFmtId="1" fontId="3" fillId="9" borderId="32" xfId="1" applyNumberFormat="1" applyFont="1" applyFill="1" applyBorder="1"/>
    <xf numFmtId="164" fontId="3" fillId="9" borderId="5" xfId="1" applyFont="1" applyFill="1" applyBorder="1" applyAlignment="1">
      <alignment horizontal="center" vertical="center"/>
    </xf>
    <xf numFmtId="1" fontId="3" fillId="9" borderId="5" xfId="1" applyNumberFormat="1" applyFont="1" applyFill="1" applyBorder="1" applyAlignment="1">
      <alignment horizontal="center" vertical="center"/>
    </xf>
    <xf numFmtId="164" fontId="5" fillId="9" borderId="7" xfId="2" applyFont="1" applyFill="1" applyBorder="1" applyAlignment="1">
      <alignment horizontal="center" vertical="center"/>
    </xf>
    <xf numFmtId="164" fontId="5" fillId="9" borderId="8" xfId="2" applyFont="1" applyFill="1" applyBorder="1" applyAlignment="1">
      <alignment horizontal="center" vertical="center"/>
    </xf>
    <xf numFmtId="1" fontId="3" fillId="9" borderId="9" xfId="1" applyNumberFormat="1" applyFont="1" applyFill="1" applyBorder="1" applyProtection="1">
      <protection hidden="1"/>
    </xf>
    <xf numFmtId="1" fontId="3" fillId="9" borderId="33" xfId="1" applyNumberFormat="1" applyFont="1" applyFill="1" applyBorder="1" applyProtection="1">
      <protection hidden="1"/>
    </xf>
    <xf numFmtId="1" fontId="3" fillId="9" borderId="33" xfId="1" applyNumberFormat="1" applyFont="1" applyFill="1" applyBorder="1"/>
    <xf numFmtId="164" fontId="3" fillId="9" borderId="9" xfId="1" applyFont="1" applyFill="1" applyBorder="1" applyAlignment="1">
      <alignment horizontal="center" vertical="center"/>
    </xf>
    <xf numFmtId="1" fontId="3" fillId="9" borderId="9" xfId="1" applyNumberFormat="1" applyFont="1" applyFill="1" applyBorder="1" applyAlignment="1">
      <alignment horizontal="center" vertical="center"/>
    </xf>
    <xf numFmtId="164" fontId="5" fillId="9" borderId="11" xfId="2" applyFont="1" applyFill="1" applyBorder="1" applyAlignment="1">
      <alignment horizontal="center" vertical="center"/>
    </xf>
    <xf numFmtId="164" fontId="5" fillId="9" borderId="12" xfId="2" applyFont="1" applyFill="1" applyBorder="1" applyAlignment="1">
      <alignment horizontal="center" vertical="center"/>
    </xf>
    <xf numFmtId="1" fontId="3" fillId="10" borderId="1" xfId="1" applyNumberFormat="1" applyFont="1" applyFill="1" applyBorder="1" applyProtection="1">
      <protection hidden="1"/>
    </xf>
    <xf numFmtId="1" fontId="3" fillId="10" borderId="31" xfId="1" applyNumberFormat="1" applyFont="1" applyFill="1" applyBorder="1" applyProtection="1">
      <protection hidden="1"/>
    </xf>
    <xf numFmtId="1" fontId="3" fillId="10" borderId="31" xfId="1" applyNumberFormat="1" applyFont="1" applyFill="1" applyBorder="1"/>
    <xf numFmtId="164" fontId="3" fillId="10" borderId="1" xfId="1" applyFont="1" applyFill="1" applyBorder="1" applyAlignment="1">
      <alignment horizontal="center" vertical="center"/>
    </xf>
    <xf numFmtId="1" fontId="3" fillId="10" borderId="1" xfId="1" applyNumberFormat="1" applyFont="1" applyFill="1" applyBorder="1" applyAlignment="1">
      <alignment horizontal="center" vertical="center"/>
    </xf>
    <xf numFmtId="164" fontId="5" fillId="10" borderId="3" xfId="2" applyFont="1" applyFill="1" applyBorder="1" applyAlignment="1">
      <alignment horizontal="center" vertical="center"/>
    </xf>
    <xf numFmtId="164" fontId="5" fillId="10" borderId="4" xfId="2" applyFont="1" applyFill="1" applyBorder="1" applyAlignment="1">
      <alignment horizontal="center" vertical="center"/>
    </xf>
    <xf numFmtId="1" fontId="3" fillId="10" borderId="5" xfId="1" applyNumberFormat="1" applyFont="1" applyFill="1" applyBorder="1" applyProtection="1">
      <protection hidden="1"/>
    </xf>
    <xf numFmtId="1" fontId="3" fillId="10" borderId="32" xfId="1" applyNumberFormat="1" applyFont="1" applyFill="1" applyBorder="1" applyProtection="1">
      <protection hidden="1"/>
    </xf>
    <xf numFmtId="1" fontId="3" fillId="10" borderId="32" xfId="1" applyNumberFormat="1" applyFont="1" applyFill="1" applyBorder="1"/>
    <xf numFmtId="164" fontId="3" fillId="10" borderId="5" xfId="1" applyFont="1" applyFill="1" applyBorder="1" applyAlignment="1">
      <alignment horizontal="center" vertical="center"/>
    </xf>
    <xf numFmtId="1" fontId="3" fillId="10" borderId="5" xfId="1" applyNumberFormat="1" applyFont="1" applyFill="1" applyBorder="1" applyAlignment="1">
      <alignment horizontal="center" vertical="center"/>
    </xf>
    <xf numFmtId="164" fontId="5" fillId="10" borderId="7" xfId="2" applyFont="1" applyFill="1" applyBorder="1" applyAlignment="1">
      <alignment horizontal="center" vertical="center"/>
    </xf>
    <xf numFmtId="164" fontId="5" fillId="10" borderId="8" xfId="2" applyFont="1" applyFill="1" applyBorder="1" applyAlignment="1">
      <alignment horizontal="center" vertical="center"/>
    </xf>
    <xf numFmtId="1" fontId="3" fillId="10" borderId="9" xfId="1" applyNumberFormat="1" applyFont="1" applyFill="1" applyBorder="1" applyProtection="1">
      <protection hidden="1"/>
    </xf>
    <xf numFmtId="1" fontId="3" fillId="10" borderId="33" xfId="1" applyNumberFormat="1" applyFont="1" applyFill="1" applyBorder="1" applyProtection="1">
      <protection hidden="1"/>
    </xf>
    <xf numFmtId="1" fontId="3" fillId="10" borderId="33" xfId="1" applyNumberFormat="1" applyFont="1" applyFill="1" applyBorder="1"/>
    <xf numFmtId="164" fontId="3" fillId="10" borderId="9" xfId="1" applyFont="1" applyFill="1" applyBorder="1" applyAlignment="1">
      <alignment horizontal="center" vertical="center"/>
    </xf>
    <xf numFmtId="1" fontId="3" fillId="10" borderId="9" xfId="1" applyNumberFormat="1" applyFont="1" applyFill="1" applyBorder="1" applyAlignment="1">
      <alignment horizontal="center" vertical="center"/>
    </xf>
    <xf numFmtId="164" fontId="5" fillId="10" borderId="11" xfId="2" applyFont="1" applyFill="1" applyBorder="1" applyAlignment="1">
      <alignment horizontal="center" vertical="center"/>
    </xf>
    <xf numFmtId="164" fontId="5" fillId="10" borderId="12" xfId="2" applyFont="1" applyFill="1" applyBorder="1" applyAlignment="1">
      <alignment horizontal="center" vertical="center"/>
    </xf>
    <xf numFmtId="1" fontId="3" fillId="11" borderId="1" xfId="1" applyNumberFormat="1" applyFont="1" applyFill="1" applyBorder="1" applyProtection="1">
      <protection hidden="1"/>
    </xf>
    <xf numFmtId="1" fontId="3" fillId="11" borderId="31" xfId="1" applyNumberFormat="1" applyFont="1" applyFill="1" applyBorder="1" applyProtection="1">
      <protection hidden="1"/>
    </xf>
    <xf numFmtId="1" fontId="3" fillId="11" borderId="31" xfId="1" applyNumberFormat="1" applyFont="1" applyFill="1" applyBorder="1"/>
    <xf numFmtId="164" fontId="3" fillId="11" borderId="1" xfId="1" applyFont="1" applyFill="1" applyBorder="1" applyAlignment="1">
      <alignment horizontal="center" vertical="center"/>
    </xf>
    <xf numFmtId="1" fontId="3" fillId="11" borderId="1" xfId="1" applyNumberFormat="1" applyFont="1" applyFill="1" applyBorder="1" applyAlignment="1">
      <alignment horizontal="center" vertical="center"/>
    </xf>
    <xf numFmtId="164" fontId="5" fillId="11" borderId="3" xfId="2" applyFont="1" applyFill="1" applyBorder="1" applyAlignment="1">
      <alignment horizontal="center" vertical="center"/>
    </xf>
    <xf numFmtId="164" fontId="5" fillId="11" borderId="4" xfId="2" applyFont="1" applyFill="1" applyBorder="1" applyAlignment="1">
      <alignment horizontal="center" vertical="center"/>
    </xf>
    <xf numFmtId="1" fontId="3" fillId="11" borderId="5" xfId="1" applyNumberFormat="1" applyFont="1" applyFill="1" applyBorder="1" applyProtection="1">
      <protection hidden="1"/>
    </xf>
    <xf numFmtId="1" fontId="3" fillId="11" borderId="32" xfId="1" applyNumberFormat="1" applyFont="1" applyFill="1" applyBorder="1" applyProtection="1">
      <protection hidden="1"/>
    </xf>
    <xf numFmtId="1" fontId="3" fillId="11" borderId="32" xfId="1" applyNumberFormat="1" applyFont="1" applyFill="1" applyBorder="1"/>
    <xf numFmtId="164" fontId="3" fillId="11" borderId="5" xfId="1" applyFont="1" applyFill="1" applyBorder="1" applyAlignment="1">
      <alignment horizontal="center" vertical="center"/>
    </xf>
    <xf numFmtId="1" fontId="3" fillId="11" borderId="5" xfId="1" applyNumberFormat="1" applyFont="1" applyFill="1" applyBorder="1" applyAlignment="1">
      <alignment horizontal="center" vertical="center"/>
    </xf>
    <xf numFmtId="164" fontId="5" fillId="11" borderId="7" xfId="2" applyFont="1" applyFill="1" applyBorder="1" applyAlignment="1">
      <alignment horizontal="center" vertical="center"/>
    </xf>
    <xf numFmtId="164" fontId="5" fillId="11" borderId="8" xfId="2" applyFont="1" applyFill="1" applyBorder="1" applyAlignment="1">
      <alignment horizontal="center" vertical="center"/>
    </xf>
    <xf numFmtId="1" fontId="3" fillId="11" borderId="9" xfId="1" applyNumberFormat="1" applyFont="1" applyFill="1" applyBorder="1" applyProtection="1">
      <protection hidden="1"/>
    </xf>
    <xf numFmtId="1" fontId="3" fillId="11" borderId="33" xfId="1" applyNumberFormat="1" applyFont="1" applyFill="1" applyBorder="1" applyProtection="1">
      <protection hidden="1"/>
    </xf>
    <xf numFmtId="1" fontId="3" fillId="11" borderId="33" xfId="1" applyNumberFormat="1" applyFont="1" applyFill="1" applyBorder="1"/>
    <xf numFmtId="164" fontId="3" fillId="11" borderId="9" xfId="1" applyFont="1" applyFill="1" applyBorder="1" applyAlignment="1">
      <alignment horizontal="center" vertical="center"/>
    </xf>
    <xf numFmtId="1" fontId="3" fillId="11" borderId="9" xfId="1" applyNumberFormat="1" applyFont="1" applyFill="1" applyBorder="1" applyAlignment="1">
      <alignment horizontal="center" vertical="center"/>
    </xf>
    <xf numFmtId="164" fontId="5" fillId="11" borderId="11" xfId="2" applyFont="1" applyFill="1" applyBorder="1" applyAlignment="1">
      <alignment horizontal="center" vertical="center"/>
    </xf>
    <xf numFmtId="164" fontId="5" fillId="11" borderId="12" xfId="2" applyFont="1" applyFill="1" applyBorder="1" applyAlignment="1">
      <alignment horizontal="center" vertical="center"/>
    </xf>
    <xf numFmtId="1" fontId="3" fillId="12" borderId="1" xfId="1" applyNumberFormat="1" applyFont="1" applyFill="1" applyBorder="1" applyProtection="1">
      <protection hidden="1"/>
    </xf>
    <xf numFmtId="1" fontId="3" fillId="12" borderId="31" xfId="1" applyNumberFormat="1" applyFont="1" applyFill="1" applyBorder="1" applyProtection="1">
      <protection hidden="1"/>
    </xf>
    <xf numFmtId="1" fontId="3" fillId="12" borderId="31" xfId="1" applyNumberFormat="1" applyFont="1" applyFill="1" applyBorder="1"/>
    <xf numFmtId="164" fontId="3" fillId="12" borderId="38" xfId="1" applyFont="1" applyFill="1" applyBorder="1" applyAlignment="1">
      <alignment horizontal="center" vertical="center"/>
    </xf>
    <xf numFmtId="1" fontId="3" fillId="12" borderId="38" xfId="1" applyNumberFormat="1" applyFont="1" applyFill="1" applyBorder="1" applyAlignment="1">
      <alignment horizontal="center" vertical="center"/>
    </xf>
    <xf numFmtId="164" fontId="5" fillId="12" borderId="3" xfId="2" applyFont="1" applyFill="1" applyBorder="1" applyAlignment="1">
      <alignment horizontal="center" vertical="center"/>
    </xf>
    <xf numFmtId="164" fontId="5" fillId="12" borderId="4" xfId="2" applyFont="1" applyFill="1" applyBorder="1" applyAlignment="1">
      <alignment horizontal="center" vertical="center"/>
    </xf>
    <xf numFmtId="1" fontId="3" fillId="12" borderId="5" xfId="1" applyNumberFormat="1" applyFont="1" applyFill="1" applyBorder="1" applyProtection="1">
      <protection hidden="1"/>
    </xf>
    <xf numFmtId="1" fontId="3" fillId="12" borderId="32" xfId="1" applyNumberFormat="1" applyFont="1" applyFill="1" applyBorder="1" applyProtection="1">
      <protection hidden="1"/>
    </xf>
    <xf numFmtId="1" fontId="3" fillId="12" borderId="32" xfId="1" applyNumberFormat="1" applyFont="1" applyFill="1" applyBorder="1"/>
    <xf numFmtId="164" fontId="3" fillId="12" borderId="5" xfId="1" applyFont="1" applyFill="1" applyBorder="1" applyAlignment="1">
      <alignment horizontal="center" vertical="center"/>
    </xf>
    <xf numFmtId="1" fontId="3" fillId="12" borderId="5" xfId="1" applyNumberFormat="1" applyFont="1" applyFill="1" applyBorder="1" applyAlignment="1">
      <alignment horizontal="center" vertical="center"/>
    </xf>
    <xf numFmtId="164" fontId="5" fillId="12" borderId="7" xfId="2" applyFont="1" applyFill="1" applyBorder="1" applyAlignment="1">
      <alignment horizontal="center" vertical="center"/>
    </xf>
    <xf numFmtId="164" fontId="5" fillId="12" borderId="8" xfId="2" applyFont="1" applyFill="1" applyBorder="1" applyAlignment="1">
      <alignment horizontal="center" vertical="center"/>
    </xf>
    <xf numFmtId="1" fontId="3" fillId="12" borderId="9" xfId="1" applyNumberFormat="1" applyFont="1" applyFill="1" applyBorder="1" applyProtection="1">
      <protection hidden="1"/>
    </xf>
    <xf numFmtId="1" fontId="3" fillId="12" borderId="33" xfId="1" applyNumberFormat="1" applyFont="1" applyFill="1" applyBorder="1" applyProtection="1">
      <protection hidden="1"/>
    </xf>
    <xf numFmtId="1" fontId="3" fillId="12" borderId="33" xfId="1" applyNumberFormat="1" applyFont="1" applyFill="1" applyBorder="1"/>
    <xf numFmtId="164" fontId="3" fillId="12" borderId="13" xfId="1" applyFont="1" applyFill="1" applyBorder="1" applyAlignment="1">
      <alignment horizontal="center" vertical="center"/>
    </xf>
    <xf numFmtId="1" fontId="3" fillId="12" borderId="13" xfId="1" applyNumberFormat="1" applyFont="1" applyFill="1" applyBorder="1" applyAlignment="1">
      <alignment horizontal="center" vertical="center"/>
    </xf>
    <xf numFmtId="164" fontId="5" fillId="12" borderId="11" xfId="2" applyFont="1" applyFill="1" applyBorder="1" applyAlignment="1">
      <alignment horizontal="center" vertical="center"/>
    </xf>
    <xf numFmtId="164" fontId="5" fillId="12" borderId="12" xfId="2" applyFont="1" applyFill="1" applyBorder="1" applyAlignment="1">
      <alignment horizontal="center" vertical="center"/>
    </xf>
    <xf numFmtId="1" fontId="3" fillId="13" borderId="1" xfId="1" applyNumberFormat="1" applyFont="1" applyFill="1" applyBorder="1" applyProtection="1">
      <protection hidden="1"/>
    </xf>
    <xf numFmtId="1" fontId="3" fillId="13" borderId="31" xfId="1" applyNumberFormat="1" applyFont="1" applyFill="1" applyBorder="1" applyProtection="1">
      <protection hidden="1"/>
    </xf>
    <xf numFmtId="1" fontId="3" fillId="13" borderId="31" xfId="1" applyNumberFormat="1" applyFont="1" applyFill="1" applyBorder="1"/>
    <xf numFmtId="164" fontId="3" fillId="13" borderId="1" xfId="1" applyFont="1" applyFill="1" applyBorder="1" applyAlignment="1">
      <alignment horizontal="center" vertical="center"/>
    </xf>
    <xf numFmtId="1" fontId="3" fillId="13" borderId="1" xfId="1" applyNumberFormat="1" applyFont="1" applyFill="1" applyBorder="1" applyAlignment="1">
      <alignment horizontal="center" vertical="center"/>
    </xf>
    <xf numFmtId="164" fontId="5" fillId="13" borderId="3" xfId="2" applyFont="1" applyFill="1" applyBorder="1" applyAlignment="1">
      <alignment horizontal="center" vertical="center"/>
    </xf>
    <xf numFmtId="164" fontId="5" fillId="13" borderId="4" xfId="2" applyFont="1" applyFill="1" applyBorder="1" applyAlignment="1">
      <alignment horizontal="center" vertical="center"/>
    </xf>
    <xf numFmtId="1" fontId="3" fillId="13" borderId="5" xfId="1" applyNumberFormat="1" applyFont="1" applyFill="1" applyBorder="1" applyProtection="1">
      <protection hidden="1"/>
    </xf>
    <xf numFmtId="1" fontId="3" fillId="13" borderId="32" xfId="1" applyNumberFormat="1" applyFont="1" applyFill="1" applyBorder="1" applyProtection="1">
      <protection hidden="1"/>
    </xf>
    <xf numFmtId="1" fontId="3" fillId="13" borderId="32" xfId="1" applyNumberFormat="1" applyFont="1" applyFill="1" applyBorder="1"/>
    <xf numFmtId="164" fontId="3" fillId="13" borderId="5" xfId="1" applyFont="1" applyFill="1" applyBorder="1" applyAlignment="1">
      <alignment horizontal="center" vertical="center"/>
    </xf>
    <xf numFmtId="1" fontId="3" fillId="13" borderId="5" xfId="1" applyNumberFormat="1" applyFont="1" applyFill="1" applyBorder="1" applyAlignment="1">
      <alignment horizontal="center" vertical="center"/>
    </xf>
    <xf numFmtId="164" fontId="5" fillId="13" borderId="7" xfId="2" applyFont="1" applyFill="1" applyBorder="1" applyAlignment="1">
      <alignment horizontal="center" vertical="center"/>
    </xf>
    <xf numFmtId="164" fontId="5" fillId="13" borderId="8" xfId="2" applyFont="1" applyFill="1" applyBorder="1" applyAlignment="1">
      <alignment horizontal="center" vertical="center"/>
    </xf>
    <xf numFmtId="1" fontId="3" fillId="13" borderId="9" xfId="1" applyNumberFormat="1" applyFont="1" applyFill="1" applyBorder="1" applyProtection="1">
      <protection hidden="1"/>
    </xf>
    <xf numFmtId="1" fontId="3" fillId="13" borderId="33" xfId="1" applyNumberFormat="1" applyFont="1" applyFill="1" applyBorder="1" applyProtection="1">
      <protection hidden="1"/>
    </xf>
    <xf numFmtId="1" fontId="3" fillId="13" borderId="33" xfId="1" applyNumberFormat="1" applyFont="1" applyFill="1" applyBorder="1"/>
    <xf numFmtId="164" fontId="3" fillId="13" borderId="9" xfId="1" applyFont="1" applyFill="1" applyBorder="1" applyAlignment="1">
      <alignment horizontal="center" vertical="center"/>
    </xf>
    <xf numFmtId="1" fontId="3" fillId="13" borderId="9" xfId="1" applyNumberFormat="1" applyFont="1" applyFill="1" applyBorder="1" applyAlignment="1">
      <alignment horizontal="center" vertical="center"/>
    </xf>
    <xf numFmtId="164" fontId="5" fillId="13" borderId="11" xfId="2" applyFont="1" applyFill="1" applyBorder="1" applyAlignment="1">
      <alignment horizontal="center" vertical="center"/>
    </xf>
    <xf numFmtId="164" fontId="5" fillId="13" borderId="12" xfId="2" applyFont="1" applyFill="1" applyBorder="1" applyAlignment="1">
      <alignment horizontal="center" vertical="center"/>
    </xf>
    <xf numFmtId="1" fontId="3" fillId="14" borderId="1" xfId="1" applyNumberFormat="1" applyFont="1" applyFill="1" applyBorder="1" applyProtection="1">
      <protection hidden="1"/>
    </xf>
    <xf numFmtId="1" fontId="3" fillId="14" borderId="1" xfId="1" applyNumberFormat="1" applyFont="1" applyFill="1" applyBorder="1"/>
    <xf numFmtId="164" fontId="3" fillId="14" borderId="1" xfId="1" applyFont="1" applyFill="1" applyBorder="1" applyAlignment="1">
      <alignment horizontal="center" vertical="center"/>
    </xf>
    <xf numFmtId="1" fontId="3" fillId="14" borderId="5" xfId="1" applyNumberFormat="1" applyFont="1" applyFill="1" applyBorder="1" applyAlignment="1">
      <alignment horizontal="center" vertical="center"/>
    </xf>
    <xf numFmtId="164" fontId="3" fillId="14" borderId="5" xfId="1" applyFont="1" applyFill="1" applyBorder="1" applyAlignment="1">
      <alignment horizontal="center" vertical="center"/>
    </xf>
    <xf numFmtId="164" fontId="5" fillId="14" borderId="1" xfId="2" applyFont="1" applyFill="1" applyBorder="1" applyAlignment="1">
      <alignment horizontal="center" vertical="center"/>
    </xf>
    <xf numFmtId="1" fontId="3" fillId="14" borderId="5" xfId="1" applyNumberFormat="1" applyFont="1" applyFill="1" applyBorder="1" applyProtection="1">
      <protection hidden="1"/>
    </xf>
    <xf numFmtId="1" fontId="3" fillId="14" borderId="5" xfId="1" applyNumberFormat="1" applyFont="1" applyFill="1" applyBorder="1"/>
    <xf numFmtId="164" fontId="5" fillId="14" borderId="5" xfId="2" applyFont="1" applyFill="1" applyBorder="1" applyAlignment="1">
      <alignment horizontal="center" vertical="center"/>
    </xf>
    <xf numFmtId="1" fontId="3" fillId="14" borderId="9" xfId="1" applyNumberFormat="1" applyFont="1" applyFill="1" applyBorder="1" applyProtection="1">
      <protection hidden="1"/>
    </xf>
    <xf numFmtId="1" fontId="3" fillId="14" borderId="9" xfId="1" applyNumberFormat="1" applyFont="1" applyFill="1" applyBorder="1"/>
    <xf numFmtId="164" fontId="3" fillId="14" borderId="9" xfId="1" applyFont="1" applyFill="1" applyBorder="1" applyAlignment="1">
      <alignment horizontal="center" vertical="center"/>
    </xf>
    <xf numFmtId="1" fontId="3" fillId="14" borderId="9" xfId="1" applyNumberFormat="1" applyFont="1" applyFill="1" applyBorder="1" applyAlignment="1">
      <alignment horizontal="center" vertical="center"/>
    </xf>
    <xf numFmtId="164" fontId="5" fillId="14" borderId="9" xfId="2" applyFont="1" applyFill="1" applyBorder="1" applyAlignment="1">
      <alignment horizontal="center" vertical="center"/>
    </xf>
    <xf numFmtId="1" fontId="3" fillId="15" borderId="1" xfId="1" applyNumberFormat="1" applyFont="1" applyFill="1" applyBorder="1" applyProtection="1">
      <protection hidden="1"/>
    </xf>
    <xf numFmtId="1" fontId="3" fillId="15" borderId="31" xfId="1" applyNumberFormat="1" applyFont="1" applyFill="1" applyBorder="1" applyProtection="1">
      <protection hidden="1"/>
    </xf>
    <xf numFmtId="1" fontId="3" fillId="15" borderId="31" xfId="1" applyNumberFormat="1" applyFont="1" applyFill="1" applyBorder="1"/>
    <xf numFmtId="164" fontId="3" fillId="15" borderId="1" xfId="1" applyFont="1" applyFill="1" applyBorder="1" applyAlignment="1">
      <alignment horizontal="center" vertical="center"/>
    </xf>
    <xf numFmtId="1" fontId="3" fillId="15" borderId="1" xfId="1" applyNumberFormat="1" applyFont="1" applyFill="1" applyBorder="1" applyAlignment="1">
      <alignment horizontal="center" vertical="center"/>
    </xf>
    <xf numFmtId="1" fontId="3" fillId="15" borderId="5" xfId="1" applyNumberFormat="1" applyFont="1" applyFill="1" applyBorder="1" applyAlignment="1">
      <alignment horizontal="center" vertical="center"/>
    </xf>
    <xf numFmtId="164" fontId="5" fillId="15" borderId="3" xfId="2" applyFont="1" applyFill="1" applyBorder="1" applyAlignment="1">
      <alignment horizontal="center" vertical="center"/>
    </xf>
    <xf numFmtId="164" fontId="5" fillId="15" borderId="4" xfId="2" applyFont="1" applyFill="1" applyBorder="1" applyAlignment="1">
      <alignment horizontal="center" vertical="center"/>
    </xf>
    <xf numFmtId="1" fontId="3" fillId="15" borderId="5" xfId="1" applyNumberFormat="1" applyFont="1" applyFill="1" applyBorder="1" applyProtection="1">
      <protection hidden="1"/>
    </xf>
    <xf numFmtId="1" fontId="3" fillId="15" borderId="32" xfId="1" applyNumberFormat="1" applyFont="1" applyFill="1" applyBorder="1" applyProtection="1">
      <protection hidden="1"/>
    </xf>
    <xf numFmtId="1" fontId="3" fillId="15" borderId="32" xfId="1" applyNumberFormat="1" applyFont="1" applyFill="1" applyBorder="1"/>
    <xf numFmtId="164" fontId="3" fillId="15" borderId="5" xfId="1" applyFont="1" applyFill="1" applyBorder="1" applyAlignment="1">
      <alignment horizontal="center" vertical="center"/>
    </xf>
    <xf numFmtId="164" fontId="5" fillId="15" borderId="7" xfId="2" applyFont="1" applyFill="1" applyBorder="1" applyAlignment="1">
      <alignment horizontal="center" vertical="center"/>
    </xf>
    <xf numFmtId="164" fontId="5" fillId="15" borderId="8" xfId="2" applyFont="1" applyFill="1" applyBorder="1" applyAlignment="1">
      <alignment horizontal="center" vertical="center"/>
    </xf>
    <xf numFmtId="1" fontId="3" fillId="15" borderId="9" xfId="1" applyNumberFormat="1" applyFont="1" applyFill="1" applyBorder="1" applyProtection="1">
      <protection hidden="1"/>
    </xf>
    <xf numFmtId="1" fontId="3" fillId="15" borderId="33" xfId="1" applyNumberFormat="1" applyFont="1" applyFill="1" applyBorder="1" applyProtection="1">
      <protection hidden="1"/>
    </xf>
    <xf numFmtId="1" fontId="3" fillId="15" borderId="33" xfId="1" applyNumberFormat="1" applyFont="1" applyFill="1" applyBorder="1"/>
    <xf numFmtId="164" fontId="3" fillId="15" borderId="9" xfId="1" applyFont="1" applyFill="1" applyBorder="1" applyAlignment="1">
      <alignment horizontal="center" vertical="center"/>
    </xf>
    <xf numFmtId="1" fontId="3" fillId="15" borderId="9" xfId="1" applyNumberFormat="1" applyFont="1" applyFill="1" applyBorder="1" applyAlignment="1">
      <alignment horizontal="center" vertical="center"/>
    </xf>
    <xf numFmtId="164" fontId="5" fillId="15" borderId="11" xfId="2" applyFont="1" applyFill="1" applyBorder="1" applyAlignment="1">
      <alignment horizontal="center" vertical="center"/>
    </xf>
    <xf numFmtId="164" fontId="5" fillId="15" borderId="12" xfId="2" applyFont="1" applyFill="1" applyBorder="1" applyAlignment="1">
      <alignment horizontal="center" vertical="center"/>
    </xf>
    <xf numFmtId="1" fontId="3" fillId="16" borderId="1" xfId="1" applyNumberFormat="1" applyFont="1" applyFill="1" applyBorder="1" applyProtection="1">
      <protection hidden="1"/>
    </xf>
    <xf numFmtId="1" fontId="3" fillId="16" borderId="31" xfId="1" applyNumberFormat="1" applyFont="1" applyFill="1" applyBorder="1" applyProtection="1">
      <protection hidden="1"/>
    </xf>
    <xf numFmtId="1" fontId="3" fillId="16" borderId="31" xfId="1" applyNumberFormat="1" applyFont="1" applyFill="1" applyBorder="1"/>
    <xf numFmtId="1" fontId="3" fillId="16" borderId="39" xfId="1" applyNumberFormat="1" applyFont="1" applyFill="1" applyBorder="1"/>
    <xf numFmtId="164" fontId="3" fillId="16" borderId="1" xfId="1" applyFont="1" applyFill="1" applyBorder="1" applyAlignment="1">
      <alignment horizontal="center" vertical="center"/>
    </xf>
    <xf numFmtId="1" fontId="3" fillId="16" borderId="1" xfId="1" applyNumberFormat="1" applyFont="1" applyFill="1" applyBorder="1" applyAlignment="1">
      <alignment horizontal="center" vertical="center"/>
    </xf>
    <xf numFmtId="164" fontId="5" fillId="16" borderId="2" xfId="2" applyFont="1" applyFill="1" applyBorder="1" applyAlignment="1">
      <alignment horizontal="center" vertical="center"/>
    </xf>
    <xf numFmtId="164" fontId="5" fillId="16" borderId="4" xfId="2" applyFont="1" applyFill="1" applyBorder="1" applyAlignment="1">
      <alignment horizontal="center" vertical="center"/>
    </xf>
    <xf numFmtId="1" fontId="3" fillId="16" borderId="5" xfId="1" applyNumberFormat="1" applyFont="1" applyFill="1" applyBorder="1" applyProtection="1">
      <protection hidden="1"/>
    </xf>
    <xf numFmtId="1" fontId="3" fillId="16" borderId="32" xfId="1" applyNumberFormat="1" applyFont="1" applyFill="1" applyBorder="1" applyProtection="1">
      <protection hidden="1"/>
    </xf>
    <xf numFmtId="1" fontId="3" fillId="16" borderId="32" xfId="1" applyNumberFormat="1" applyFont="1" applyFill="1" applyBorder="1"/>
    <xf numFmtId="1" fontId="3" fillId="16" borderId="40" xfId="1" applyNumberFormat="1" applyFont="1" applyFill="1" applyBorder="1"/>
    <xf numFmtId="164" fontId="3" fillId="16" borderId="5" xfId="1" applyFont="1" applyFill="1" applyBorder="1" applyAlignment="1">
      <alignment horizontal="center" vertical="center"/>
    </xf>
    <xf numFmtId="1" fontId="3" fillId="16" borderId="5" xfId="1" applyNumberFormat="1" applyFont="1" applyFill="1" applyBorder="1" applyAlignment="1">
      <alignment horizontal="center" vertical="center"/>
    </xf>
    <xf numFmtId="164" fontId="5" fillId="16" borderId="6" xfId="2" applyFont="1" applyFill="1" applyBorder="1" applyAlignment="1">
      <alignment horizontal="center" vertical="center"/>
    </xf>
    <xf numFmtId="164" fontId="5" fillId="16" borderId="8" xfId="2" applyFont="1" applyFill="1" applyBorder="1" applyAlignment="1">
      <alignment horizontal="center" vertical="center"/>
    </xf>
    <xf numFmtId="1" fontId="3" fillId="16" borderId="9" xfId="1" applyNumberFormat="1" applyFont="1" applyFill="1" applyBorder="1" applyProtection="1">
      <protection hidden="1"/>
    </xf>
    <xf numFmtId="1" fontId="3" fillId="16" borderId="33" xfId="1" applyNumberFormat="1" applyFont="1" applyFill="1" applyBorder="1" applyProtection="1">
      <protection hidden="1"/>
    </xf>
    <xf numFmtId="1" fontId="3" fillId="16" borderId="33" xfId="1" applyNumberFormat="1" applyFont="1" applyFill="1" applyBorder="1"/>
    <xf numFmtId="1" fontId="3" fillId="16" borderId="41" xfId="1" applyNumberFormat="1" applyFont="1" applyFill="1" applyBorder="1"/>
    <xf numFmtId="164" fontId="3" fillId="16" borderId="9" xfId="1" applyFont="1" applyFill="1" applyBorder="1" applyAlignment="1">
      <alignment horizontal="center" vertical="center"/>
    </xf>
    <xf numFmtId="1" fontId="3" fillId="16" borderId="9" xfId="1" applyNumberFormat="1" applyFont="1" applyFill="1" applyBorder="1" applyAlignment="1">
      <alignment horizontal="center" vertical="center"/>
    </xf>
    <xf numFmtId="164" fontId="5" fillId="16" borderId="10" xfId="2" applyFont="1" applyFill="1" applyBorder="1" applyAlignment="1">
      <alignment horizontal="center" vertical="center"/>
    </xf>
    <xf numFmtId="164" fontId="5" fillId="16" borderId="12" xfId="2" applyFont="1" applyFill="1" applyBorder="1" applyAlignment="1">
      <alignment horizontal="center" vertical="center"/>
    </xf>
    <xf numFmtId="1" fontId="3" fillId="17" borderId="1" xfId="1" applyNumberFormat="1" applyFont="1" applyFill="1" applyBorder="1" applyProtection="1">
      <protection hidden="1"/>
    </xf>
    <xf numFmtId="1" fontId="3" fillId="17" borderId="1" xfId="1" applyNumberFormat="1" applyFont="1" applyFill="1" applyBorder="1"/>
    <xf numFmtId="164" fontId="3" fillId="17" borderId="42" xfId="1" applyFont="1" applyFill="1" applyBorder="1" applyAlignment="1">
      <alignment horizontal="center" vertical="center"/>
    </xf>
    <xf numFmtId="1" fontId="3" fillId="17" borderId="42" xfId="1" applyNumberFormat="1" applyFont="1" applyFill="1" applyBorder="1" applyAlignment="1">
      <alignment horizontal="center" vertical="center"/>
    </xf>
    <xf numFmtId="164" fontId="3" fillId="17" borderId="38" xfId="1" applyFont="1" applyFill="1" applyBorder="1" applyAlignment="1">
      <alignment horizontal="center" vertical="center"/>
    </xf>
    <xf numFmtId="164" fontId="5" fillId="17" borderId="3" xfId="2" applyFont="1" applyFill="1" applyBorder="1" applyAlignment="1">
      <alignment horizontal="center" vertical="center"/>
    </xf>
    <xf numFmtId="164" fontId="5" fillId="17" borderId="4" xfId="2" applyFont="1" applyFill="1" applyBorder="1" applyAlignment="1">
      <alignment horizontal="center" vertical="center"/>
    </xf>
    <xf numFmtId="1" fontId="3" fillId="17" borderId="5" xfId="1" applyNumberFormat="1" applyFont="1" applyFill="1" applyBorder="1" applyProtection="1">
      <protection hidden="1"/>
    </xf>
    <xf numFmtId="1" fontId="3" fillId="17" borderId="5" xfId="1" applyNumberFormat="1" applyFont="1" applyFill="1" applyBorder="1"/>
    <xf numFmtId="164" fontId="3" fillId="17" borderId="7" xfId="1" applyFont="1" applyFill="1" applyBorder="1" applyAlignment="1">
      <alignment horizontal="center" vertical="center"/>
    </xf>
    <xf numFmtId="1" fontId="3" fillId="17" borderId="7" xfId="1" applyNumberFormat="1" applyFont="1" applyFill="1" applyBorder="1" applyAlignment="1">
      <alignment horizontal="center" vertical="center"/>
    </xf>
    <xf numFmtId="164" fontId="3" fillId="17" borderId="5" xfId="1" applyFont="1" applyFill="1" applyBorder="1" applyAlignment="1">
      <alignment horizontal="center" vertical="center"/>
    </xf>
    <xf numFmtId="164" fontId="5" fillId="17" borderId="7" xfId="2" applyFont="1" applyFill="1" applyBorder="1" applyAlignment="1">
      <alignment horizontal="center" vertical="center"/>
    </xf>
    <xf numFmtId="164" fontId="5" fillId="17" borderId="8" xfId="2" applyFont="1" applyFill="1" applyBorder="1" applyAlignment="1">
      <alignment horizontal="center" vertical="center"/>
    </xf>
    <xf numFmtId="1" fontId="3" fillId="17" borderId="9" xfId="1" applyNumberFormat="1" applyFont="1" applyFill="1" applyBorder="1" applyProtection="1">
      <protection hidden="1"/>
    </xf>
    <xf numFmtId="1" fontId="3" fillId="17" borderId="9" xfId="1" applyNumberFormat="1" applyFont="1" applyFill="1" applyBorder="1"/>
    <xf numFmtId="164" fontId="3" fillId="17" borderId="11" xfId="1" applyFont="1" applyFill="1" applyBorder="1" applyAlignment="1">
      <alignment horizontal="center" vertical="center"/>
    </xf>
    <xf numFmtId="1" fontId="3" fillId="17" borderId="11" xfId="1" applyNumberFormat="1" applyFont="1" applyFill="1" applyBorder="1" applyAlignment="1">
      <alignment horizontal="center" vertical="center"/>
    </xf>
    <xf numFmtId="164" fontId="3" fillId="17" borderId="9" xfId="1" applyFont="1" applyFill="1" applyBorder="1" applyAlignment="1">
      <alignment horizontal="center" vertical="center"/>
    </xf>
    <xf numFmtId="164" fontId="5" fillId="17" borderId="11" xfId="2" applyFont="1" applyFill="1" applyBorder="1" applyAlignment="1">
      <alignment horizontal="center" vertical="center"/>
    </xf>
    <xf numFmtId="164" fontId="5" fillId="17" borderId="12" xfId="2" applyFont="1" applyFill="1" applyBorder="1" applyAlignment="1">
      <alignment horizontal="center" vertical="center"/>
    </xf>
    <xf numFmtId="1" fontId="3" fillId="18" borderId="1" xfId="1" applyNumberFormat="1" applyFont="1" applyFill="1" applyBorder="1" applyProtection="1">
      <protection hidden="1"/>
    </xf>
    <xf numFmtId="1" fontId="3" fillId="18" borderId="1" xfId="1" applyNumberFormat="1" applyFont="1" applyFill="1" applyBorder="1"/>
    <xf numFmtId="164" fontId="3" fillId="18" borderId="42" xfId="1" applyFont="1" applyFill="1" applyBorder="1" applyAlignment="1">
      <alignment horizontal="center" vertical="center"/>
    </xf>
    <xf numFmtId="1" fontId="3" fillId="18" borderId="42" xfId="1" applyNumberFormat="1" applyFont="1" applyFill="1" applyBorder="1" applyAlignment="1">
      <alignment horizontal="center" vertical="center"/>
    </xf>
    <xf numFmtId="164" fontId="5" fillId="18" borderId="3" xfId="2" applyFont="1" applyFill="1" applyBorder="1" applyAlignment="1">
      <alignment horizontal="center" vertical="center"/>
    </xf>
    <xf numFmtId="164" fontId="5" fillId="18" borderId="4" xfId="2" applyFont="1" applyFill="1" applyBorder="1" applyAlignment="1">
      <alignment horizontal="center" vertical="center"/>
    </xf>
    <xf numFmtId="1" fontId="3" fillId="18" borderId="5" xfId="1" applyNumberFormat="1" applyFont="1" applyFill="1" applyBorder="1" applyProtection="1">
      <protection hidden="1"/>
    </xf>
    <xf numFmtId="1" fontId="3" fillId="18" borderId="5" xfId="1" applyNumberFormat="1" applyFont="1" applyFill="1" applyBorder="1"/>
    <xf numFmtId="164" fontId="3" fillId="18" borderId="7" xfId="1" applyFont="1" applyFill="1" applyBorder="1" applyAlignment="1">
      <alignment horizontal="center" vertical="center"/>
    </xf>
    <xf numFmtId="1" fontId="3" fillId="18" borderId="7" xfId="1" applyNumberFormat="1" applyFont="1" applyFill="1" applyBorder="1" applyAlignment="1">
      <alignment horizontal="center" vertical="center"/>
    </xf>
    <xf numFmtId="164" fontId="5" fillId="18" borderId="7" xfId="2" applyFont="1" applyFill="1" applyBorder="1" applyAlignment="1">
      <alignment horizontal="center" vertical="center"/>
    </xf>
    <xf numFmtId="164" fontId="5" fillId="18" borderId="8" xfId="2" applyFont="1" applyFill="1" applyBorder="1" applyAlignment="1">
      <alignment horizontal="center" vertical="center"/>
    </xf>
    <xf numFmtId="1" fontId="3" fillId="18" borderId="9" xfId="1" applyNumberFormat="1" applyFont="1" applyFill="1" applyBorder="1" applyProtection="1">
      <protection hidden="1"/>
    </xf>
    <xf numFmtId="1" fontId="3" fillId="18" borderId="9" xfId="1" applyNumberFormat="1" applyFont="1" applyFill="1" applyBorder="1"/>
    <xf numFmtId="164" fontId="3" fillId="18" borderId="11" xfId="1" applyFont="1" applyFill="1" applyBorder="1" applyAlignment="1">
      <alignment horizontal="center" vertical="center"/>
    </xf>
    <xf numFmtId="1" fontId="3" fillId="18" borderId="11" xfId="1" applyNumberFormat="1" applyFont="1" applyFill="1" applyBorder="1" applyAlignment="1">
      <alignment horizontal="center" vertical="center"/>
    </xf>
    <xf numFmtId="164" fontId="5" fillId="18" borderId="11" xfId="2" applyFont="1" applyFill="1" applyBorder="1" applyAlignment="1">
      <alignment horizontal="center" vertical="center"/>
    </xf>
    <xf numFmtId="164" fontId="5" fillId="18" borderId="12" xfId="2" applyFont="1" applyFill="1" applyBorder="1" applyAlignment="1">
      <alignment horizontal="center" vertical="center"/>
    </xf>
    <xf numFmtId="1" fontId="3" fillId="19" borderId="1" xfId="1" applyNumberFormat="1" applyFont="1" applyFill="1" applyBorder="1" applyProtection="1">
      <protection hidden="1"/>
    </xf>
    <xf numFmtId="1" fontId="3" fillId="19" borderId="1" xfId="1" applyNumberFormat="1" applyFont="1" applyFill="1" applyBorder="1"/>
    <xf numFmtId="164" fontId="3" fillId="19" borderId="7" xfId="1" applyFont="1" applyFill="1" applyBorder="1" applyAlignment="1">
      <alignment horizontal="center" vertical="center"/>
    </xf>
    <xf numFmtId="1" fontId="3" fillId="19" borderId="3" xfId="1" applyNumberFormat="1" applyFont="1" applyFill="1" applyBorder="1" applyAlignment="1">
      <alignment horizontal="center" vertical="center"/>
    </xf>
    <xf numFmtId="164" fontId="3" fillId="19" borderId="3" xfId="1" applyFont="1" applyFill="1" applyBorder="1" applyAlignment="1">
      <alignment horizontal="center" vertical="center"/>
    </xf>
    <xf numFmtId="164" fontId="5" fillId="19" borderId="3" xfId="2" applyFont="1" applyFill="1" applyBorder="1" applyAlignment="1">
      <alignment horizontal="center" vertical="center"/>
    </xf>
    <xf numFmtId="164" fontId="5" fillId="19" borderId="4" xfId="2" applyFont="1" applyFill="1" applyBorder="1" applyAlignment="1">
      <alignment horizontal="center" vertical="center"/>
    </xf>
    <xf numFmtId="1" fontId="3" fillId="19" borderId="5" xfId="1" applyNumberFormat="1" applyFont="1" applyFill="1" applyBorder="1" applyProtection="1">
      <protection hidden="1"/>
    </xf>
    <xf numFmtId="1" fontId="3" fillId="19" borderId="5" xfId="1" applyNumberFormat="1" applyFont="1" applyFill="1" applyBorder="1"/>
    <xf numFmtId="1" fontId="3" fillId="19" borderId="7" xfId="1" applyNumberFormat="1" applyFont="1" applyFill="1" applyBorder="1" applyAlignment="1">
      <alignment horizontal="center" vertical="center"/>
    </xf>
    <xf numFmtId="164" fontId="5" fillId="19" borderId="7" xfId="2" applyFont="1" applyFill="1" applyBorder="1" applyAlignment="1">
      <alignment horizontal="center" vertical="center"/>
    </xf>
    <xf numFmtId="164" fontId="5" fillId="19" borderId="8" xfId="2" applyFont="1" applyFill="1" applyBorder="1" applyAlignment="1">
      <alignment horizontal="center" vertical="center"/>
    </xf>
    <xf numFmtId="1" fontId="3" fillId="19" borderId="9" xfId="1" applyNumberFormat="1" applyFont="1" applyFill="1" applyBorder="1" applyProtection="1">
      <protection hidden="1"/>
    </xf>
    <xf numFmtId="1" fontId="3" fillId="19" borderId="9" xfId="1" applyNumberFormat="1" applyFont="1" applyFill="1" applyBorder="1"/>
    <xf numFmtId="164" fontId="3" fillId="19" borderId="11" xfId="1" applyFont="1" applyFill="1" applyBorder="1" applyAlignment="1">
      <alignment horizontal="center" vertical="center"/>
    </xf>
    <xf numFmtId="1" fontId="3" fillId="19" borderId="11" xfId="1" applyNumberFormat="1" applyFont="1" applyFill="1" applyBorder="1" applyAlignment="1">
      <alignment horizontal="center" vertical="center"/>
    </xf>
    <xf numFmtId="164" fontId="7" fillId="19" borderId="11" xfId="1" applyFont="1" applyFill="1" applyBorder="1" applyAlignment="1">
      <alignment horizontal="center" vertical="center"/>
    </xf>
    <xf numFmtId="164" fontId="7" fillId="19" borderId="12" xfId="1" applyFont="1" applyFill="1" applyBorder="1" applyAlignment="1">
      <alignment horizontal="center" vertical="center"/>
    </xf>
    <xf numFmtId="1" fontId="3" fillId="20" borderId="1" xfId="1" applyNumberFormat="1" applyFont="1" applyFill="1" applyBorder="1" applyProtection="1">
      <protection hidden="1"/>
    </xf>
    <xf numFmtId="1" fontId="3" fillId="20" borderId="1" xfId="1" applyNumberFormat="1" applyFont="1" applyFill="1" applyBorder="1"/>
    <xf numFmtId="164" fontId="3" fillId="20" borderId="3" xfId="1" applyFont="1" applyFill="1" applyBorder="1" applyAlignment="1">
      <alignment horizontal="center" vertical="center"/>
    </xf>
    <xf numFmtId="1" fontId="3" fillId="20" borderId="3" xfId="1" applyNumberFormat="1" applyFont="1" applyFill="1" applyBorder="1" applyAlignment="1">
      <alignment horizontal="center" vertical="center"/>
    </xf>
    <xf numFmtId="164" fontId="7" fillId="20" borderId="3" xfId="1" applyFont="1" applyFill="1" applyBorder="1" applyAlignment="1">
      <alignment horizontal="center" vertical="center"/>
    </xf>
    <xf numFmtId="164" fontId="7" fillId="20" borderId="4" xfId="1" applyFont="1" applyFill="1" applyBorder="1" applyAlignment="1">
      <alignment horizontal="center" vertical="center"/>
    </xf>
    <xf numFmtId="1" fontId="3" fillId="20" borderId="5" xfId="1" applyNumberFormat="1" applyFont="1" applyFill="1" applyBorder="1" applyProtection="1">
      <protection hidden="1"/>
    </xf>
    <xf numFmtId="1" fontId="3" fillId="20" borderId="5" xfId="1" applyNumberFormat="1" applyFont="1" applyFill="1" applyBorder="1"/>
    <xf numFmtId="164" fontId="3" fillId="20" borderId="7" xfId="1" applyFont="1" applyFill="1" applyBorder="1" applyAlignment="1">
      <alignment horizontal="center" vertical="center"/>
    </xf>
    <xf numFmtId="1" fontId="3" fillId="20" borderId="7" xfId="1" applyNumberFormat="1" applyFont="1" applyFill="1" applyBorder="1" applyAlignment="1">
      <alignment horizontal="center" vertical="center"/>
    </xf>
    <xf numFmtId="164" fontId="7" fillId="20" borderId="7" xfId="1" applyFont="1" applyFill="1" applyBorder="1" applyAlignment="1">
      <alignment horizontal="center" vertical="center"/>
    </xf>
    <xf numFmtId="164" fontId="7" fillId="20" borderId="8" xfId="1" applyFont="1" applyFill="1" applyBorder="1" applyAlignment="1">
      <alignment horizontal="center" vertical="center"/>
    </xf>
    <xf numFmtId="1" fontId="3" fillId="20" borderId="13" xfId="1" applyNumberFormat="1" applyFont="1" applyFill="1" applyBorder="1" applyProtection="1">
      <protection hidden="1"/>
    </xf>
    <xf numFmtId="1" fontId="3" fillId="20" borderId="13" xfId="1" applyNumberFormat="1" applyFont="1" applyFill="1" applyBorder="1"/>
    <xf numFmtId="164" fontId="3" fillId="20" borderId="15" xfId="1" applyFont="1" applyFill="1" applyBorder="1" applyAlignment="1">
      <alignment horizontal="center" vertical="center"/>
    </xf>
    <xf numFmtId="1" fontId="3" fillId="20" borderId="15" xfId="1" applyNumberFormat="1" applyFont="1" applyFill="1" applyBorder="1" applyAlignment="1">
      <alignment horizontal="center" vertical="center"/>
    </xf>
    <xf numFmtId="164" fontId="7" fillId="20" borderId="15" xfId="1" applyFont="1" applyFill="1" applyBorder="1" applyAlignment="1">
      <alignment horizontal="center" vertical="center"/>
    </xf>
    <xf numFmtId="164" fontId="7" fillId="20" borderId="16" xfId="1" applyFont="1" applyFill="1" applyBorder="1" applyAlignment="1">
      <alignment horizontal="center" vertical="center"/>
    </xf>
    <xf numFmtId="164" fontId="5" fillId="20" borderId="3" xfId="2" applyFont="1" applyFill="1" applyBorder="1" applyAlignment="1">
      <alignment horizontal="center" vertical="center"/>
    </xf>
    <xf numFmtId="164" fontId="5" fillId="20" borderId="4" xfId="2" applyFont="1" applyFill="1" applyBorder="1" applyAlignment="1">
      <alignment horizontal="center" vertical="center"/>
    </xf>
    <xf numFmtId="164" fontId="5" fillId="20" borderId="7" xfId="2" applyFont="1" applyFill="1" applyBorder="1" applyAlignment="1">
      <alignment horizontal="center" vertical="center"/>
    </xf>
    <xf numFmtId="164" fontId="5" fillId="20" borderId="8" xfId="2" applyFont="1" applyFill="1" applyBorder="1" applyAlignment="1">
      <alignment horizontal="center" vertical="center"/>
    </xf>
    <xf numFmtId="1" fontId="3" fillId="20" borderId="9" xfId="1" applyNumberFormat="1" applyFont="1" applyFill="1" applyBorder="1" applyProtection="1">
      <protection hidden="1"/>
    </xf>
    <xf numFmtId="1" fontId="3" fillId="20" borderId="9" xfId="1" applyNumberFormat="1" applyFont="1" applyFill="1" applyBorder="1"/>
    <xf numFmtId="164" fontId="3" fillId="20" borderId="11" xfId="1" applyFont="1" applyFill="1" applyBorder="1" applyAlignment="1">
      <alignment horizontal="center" vertical="center"/>
    </xf>
    <xf numFmtId="1" fontId="3" fillId="20" borderId="11" xfId="1" applyNumberFormat="1" applyFont="1" applyFill="1" applyBorder="1" applyAlignment="1">
      <alignment horizontal="center" vertical="center"/>
    </xf>
    <xf numFmtId="164" fontId="5" fillId="20" borderId="11" xfId="2" applyFont="1" applyFill="1" applyBorder="1" applyAlignment="1">
      <alignment horizontal="center" vertical="center"/>
    </xf>
    <xf numFmtId="164" fontId="5" fillId="20" borderId="12" xfId="2" applyFont="1" applyFill="1" applyBorder="1" applyAlignment="1">
      <alignment horizontal="center" vertical="center"/>
    </xf>
    <xf numFmtId="1" fontId="3" fillId="21" borderId="1" xfId="1" applyNumberFormat="1" applyFont="1" applyFill="1" applyBorder="1" applyProtection="1">
      <protection hidden="1"/>
    </xf>
    <xf numFmtId="1" fontId="3" fillId="21" borderId="1" xfId="1" applyNumberFormat="1" applyFont="1" applyFill="1" applyBorder="1"/>
    <xf numFmtId="164" fontId="3" fillId="21" borderId="3" xfId="1" applyFont="1" applyFill="1" applyBorder="1" applyAlignment="1">
      <alignment horizontal="center" vertical="center"/>
    </xf>
    <xf numFmtId="1" fontId="3" fillId="21" borderId="3" xfId="1" applyNumberFormat="1" applyFont="1" applyFill="1" applyBorder="1" applyAlignment="1">
      <alignment horizontal="center" vertical="center"/>
    </xf>
    <xf numFmtId="164" fontId="7" fillId="21" borderId="3" xfId="1" applyFont="1" applyFill="1" applyBorder="1" applyAlignment="1">
      <alignment horizontal="center" vertical="center"/>
    </xf>
    <xf numFmtId="164" fontId="7" fillId="21" borderId="4" xfId="1" applyFont="1" applyFill="1" applyBorder="1" applyAlignment="1">
      <alignment horizontal="center" vertical="center"/>
    </xf>
    <xf numFmtId="1" fontId="3" fillId="21" borderId="5" xfId="1" applyNumberFormat="1" applyFont="1" applyFill="1" applyBorder="1" applyProtection="1">
      <protection hidden="1"/>
    </xf>
    <xf numFmtId="1" fontId="3" fillId="21" borderId="5" xfId="1" applyNumberFormat="1" applyFont="1" applyFill="1" applyBorder="1"/>
    <xf numFmtId="164" fontId="3" fillId="21" borderId="7" xfId="1" applyFont="1" applyFill="1" applyBorder="1" applyAlignment="1">
      <alignment horizontal="center" vertical="center"/>
    </xf>
    <xf numFmtId="1" fontId="3" fillId="21" borderId="7" xfId="1" applyNumberFormat="1" applyFont="1" applyFill="1" applyBorder="1" applyAlignment="1">
      <alignment horizontal="center" vertical="center"/>
    </xf>
    <xf numFmtId="164" fontId="7" fillId="21" borderId="7" xfId="1" applyFont="1" applyFill="1" applyBorder="1" applyAlignment="1">
      <alignment horizontal="center" vertical="center"/>
    </xf>
    <xf numFmtId="164" fontId="7" fillId="21" borderId="8" xfId="1" applyFont="1" applyFill="1" applyBorder="1" applyAlignment="1">
      <alignment horizontal="center" vertical="center"/>
    </xf>
    <xf numFmtId="1" fontId="3" fillId="21" borderId="13" xfId="1" applyNumberFormat="1" applyFont="1" applyFill="1" applyBorder="1" applyProtection="1">
      <protection hidden="1"/>
    </xf>
    <xf numFmtId="1" fontId="3" fillId="21" borderId="13" xfId="1" applyNumberFormat="1" applyFont="1" applyFill="1" applyBorder="1"/>
    <xf numFmtId="164" fontId="3" fillId="21" borderId="15" xfId="1" applyFont="1" applyFill="1" applyBorder="1" applyAlignment="1">
      <alignment horizontal="center" vertical="center"/>
    </xf>
    <xf numFmtId="1" fontId="3" fillId="21" borderId="15" xfId="1" applyNumberFormat="1" applyFont="1" applyFill="1" applyBorder="1" applyAlignment="1">
      <alignment horizontal="center" vertical="center"/>
    </xf>
    <xf numFmtId="164" fontId="7" fillId="21" borderId="15" xfId="1" applyFont="1" applyFill="1" applyBorder="1" applyAlignment="1">
      <alignment horizontal="center" vertical="center"/>
    </xf>
    <xf numFmtId="164" fontId="7" fillId="21" borderId="16" xfId="1" applyFont="1" applyFill="1" applyBorder="1" applyAlignment="1">
      <alignment horizontal="center" vertical="center"/>
    </xf>
    <xf numFmtId="164" fontId="3" fillId="21" borderId="1" xfId="1" applyFont="1" applyFill="1" applyBorder="1" applyAlignment="1">
      <alignment horizontal="center" vertical="center"/>
    </xf>
    <xf numFmtId="164" fontId="5" fillId="21" borderId="3" xfId="2" applyFont="1" applyFill="1" applyBorder="1" applyAlignment="1">
      <alignment horizontal="center" vertical="center"/>
    </xf>
    <xf numFmtId="164" fontId="5" fillId="21" borderId="4" xfId="2" applyFont="1" applyFill="1" applyBorder="1" applyAlignment="1">
      <alignment horizontal="center" vertical="center"/>
    </xf>
    <xf numFmtId="164" fontId="3" fillId="21" borderId="5" xfId="1" applyFont="1" applyFill="1" applyBorder="1" applyAlignment="1">
      <alignment horizontal="center" vertical="center"/>
    </xf>
    <xf numFmtId="164" fontId="5" fillId="21" borderId="7" xfId="2" applyFont="1" applyFill="1" applyBorder="1" applyAlignment="1">
      <alignment horizontal="center" vertical="center"/>
    </xf>
    <xf numFmtId="164" fontId="5" fillId="21" borderId="8" xfId="2" applyFont="1" applyFill="1" applyBorder="1" applyAlignment="1">
      <alignment horizontal="center" vertical="center"/>
    </xf>
    <xf numFmtId="1" fontId="3" fillId="21" borderId="9" xfId="1" applyNumberFormat="1" applyFont="1" applyFill="1" applyBorder="1" applyProtection="1">
      <protection hidden="1"/>
    </xf>
    <xf numFmtId="1" fontId="3" fillId="21" borderId="9" xfId="1" applyNumberFormat="1" applyFont="1" applyFill="1" applyBorder="1"/>
    <xf numFmtId="164" fontId="3" fillId="21" borderId="13" xfId="1" applyFont="1" applyFill="1" applyBorder="1" applyAlignment="1">
      <alignment horizontal="center" vertical="center"/>
    </xf>
    <xf numFmtId="164" fontId="5" fillId="21" borderId="11" xfId="2" applyFont="1" applyFill="1" applyBorder="1" applyAlignment="1">
      <alignment horizontal="center" vertical="center"/>
    </xf>
    <xf numFmtId="164" fontId="5" fillId="21" borderId="12" xfId="2" applyFont="1" applyFill="1" applyBorder="1" applyAlignment="1">
      <alignment horizontal="center" vertical="center"/>
    </xf>
    <xf numFmtId="164" fontId="3" fillId="2" borderId="0" xfId="1" applyFont="1" applyFill="1"/>
    <xf numFmtId="164" fontId="3" fillId="2" borderId="0" xfId="1" applyFont="1" applyFill="1" applyBorder="1" applyAlignment="1" applyProtection="1">
      <alignment horizontal="center" vertical="center" wrapText="1"/>
      <protection hidden="1"/>
    </xf>
    <xf numFmtId="1" fontId="3" fillId="2" borderId="0" xfId="1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1" applyFill="1"/>
    <xf numFmtId="1" fontId="3" fillId="2" borderId="0" xfId="1" applyNumberFormat="1" applyFont="1" applyFill="1" applyBorder="1"/>
    <xf numFmtId="164" fontId="3" fillId="2" borderId="0" xfId="1" applyFont="1" applyFill="1" applyBorder="1"/>
    <xf numFmtId="164" fontId="3" fillId="2" borderId="0" xfId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2" fontId="3" fillId="2" borderId="0" xfId="1" applyNumberFormat="1" applyFont="1" applyFill="1" applyBorder="1"/>
    <xf numFmtId="164" fontId="3" fillId="2" borderId="0" xfId="1" applyFont="1" applyFill="1" applyBorder="1" applyAlignment="1" applyProtection="1">
      <alignment horizontal="center" vertical="center" wrapText="1"/>
      <protection hidden="1"/>
    </xf>
    <xf numFmtId="1" fontId="1" fillId="2" borderId="0" xfId="1" applyNumberFormat="1" applyFill="1" applyBorder="1"/>
    <xf numFmtId="164" fontId="1" fillId="2" borderId="0" xfId="1" applyFill="1" applyBorder="1"/>
    <xf numFmtId="164" fontId="1" fillId="2" borderId="0" xfId="1" applyFill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2" fontId="1" fillId="2" borderId="0" xfId="1" applyNumberFormat="1" applyFill="1" applyBorder="1"/>
    <xf numFmtId="2" fontId="1" fillId="0" borderId="0" xfId="1" applyNumberFormat="1" applyFill="1" applyBorder="1"/>
    <xf numFmtId="2" fontId="1" fillId="2" borderId="43" xfId="1" applyNumberFormat="1" applyFill="1" applyBorder="1"/>
    <xf numFmtId="2" fontId="1" fillId="2" borderId="44" xfId="1" applyNumberFormat="1" applyFill="1" applyBorder="1"/>
    <xf numFmtId="2" fontId="1" fillId="2" borderId="45" xfId="1" applyNumberFormat="1" applyFill="1" applyBorder="1"/>
    <xf numFmtId="1" fontId="1" fillId="2" borderId="4" xfId="1" applyNumberFormat="1" applyFill="1" applyBorder="1" applyAlignment="1">
      <alignment horizontal="center" vertical="center"/>
    </xf>
    <xf numFmtId="1" fontId="1" fillId="2" borderId="34" xfId="1" applyNumberFormat="1" applyFill="1" applyBorder="1" applyAlignment="1">
      <alignment horizontal="center" vertical="center"/>
    </xf>
    <xf numFmtId="1" fontId="1" fillId="2" borderId="35" xfId="1" applyNumberFormat="1" applyFill="1" applyBorder="1" applyAlignment="1">
      <alignment horizontal="center" vertical="center"/>
    </xf>
    <xf numFmtId="1" fontId="1" fillId="2" borderId="31" xfId="1" applyNumberFormat="1" applyFill="1" applyBorder="1" applyAlignment="1">
      <alignment horizontal="center" vertical="center"/>
    </xf>
    <xf numFmtId="1" fontId="1" fillId="2" borderId="1" xfId="1" applyNumberFormat="1" applyFill="1" applyBorder="1"/>
    <xf numFmtId="2" fontId="1" fillId="2" borderId="46" xfId="1" applyNumberFormat="1" applyFill="1" applyBorder="1"/>
    <xf numFmtId="2" fontId="1" fillId="2" borderId="47" xfId="1" applyNumberFormat="1" applyFill="1" applyBorder="1"/>
    <xf numFmtId="2" fontId="1" fillId="2" borderId="48" xfId="1" applyNumberFormat="1" applyFill="1" applyBorder="1"/>
    <xf numFmtId="1" fontId="1" fillId="2" borderId="8" xfId="1" applyNumberFormat="1" applyFill="1" applyBorder="1" applyAlignment="1">
      <alignment horizontal="center" vertical="center"/>
    </xf>
    <xf numFmtId="1" fontId="1" fillId="2" borderId="49" xfId="1" applyNumberFormat="1" applyFill="1" applyBorder="1" applyAlignment="1">
      <alignment horizontal="center" vertical="center"/>
    </xf>
    <xf numFmtId="1" fontId="1" fillId="2" borderId="50" xfId="1" applyNumberFormat="1" applyFill="1" applyBorder="1" applyAlignment="1">
      <alignment horizontal="center" vertical="center"/>
    </xf>
    <xf numFmtId="1" fontId="1" fillId="2" borderId="32" xfId="1" applyNumberFormat="1" applyFill="1" applyBorder="1" applyAlignment="1">
      <alignment horizontal="center" vertical="center"/>
    </xf>
    <xf numFmtId="1" fontId="1" fillId="2" borderId="5" xfId="1" applyNumberFormat="1" applyFill="1" applyBorder="1"/>
    <xf numFmtId="1" fontId="1" fillId="2" borderId="51" xfId="1" applyNumberFormat="1" applyFill="1" applyBorder="1" applyAlignment="1">
      <alignment horizontal="center" vertical="center"/>
    </xf>
    <xf numFmtId="1" fontId="13" fillId="2" borderId="52" xfId="1" applyNumberFormat="1" applyFont="1" applyFill="1" applyBorder="1" applyAlignment="1">
      <alignment horizontal="center" vertical="center"/>
    </xf>
    <xf numFmtId="1" fontId="1" fillId="2" borderId="53" xfId="1" applyNumberFormat="1" applyFill="1" applyBorder="1" applyAlignment="1">
      <alignment horizontal="center" vertical="center"/>
    </xf>
    <xf numFmtId="1" fontId="13" fillId="2" borderId="53" xfId="1" applyNumberFormat="1" applyFont="1" applyFill="1" applyBorder="1" applyAlignment="1">
      <alignment horizontal="center" vertical="center"/>
    </xf>
    <xf numFmtId="1" fontId="14" fillId="2" borderId="53" xfId="1" applyNumberFormat="1" applyFont="1" applyFill="1" applyBorder="1" applyAlignment="1">
      <alignment horizontal="center" vertical="center"/>
    </xf>
    <xf numFmtId="1" fontId="13" fillId="2" borderId="54" xfId="1" applyNumberFormat="1" applyFont="1" applyFill="1" applyBorder="1" applyAlignment="1">
      <alignment horizontal="center" vertical="center"/>
    </xf>
    <xf numFmtId="1" fontId="1" fillId="2" borderId="38" xfId="1" applyNumberFormat="1" applyFill="1" applyBorder="1"/>
    <xf numFmtId="1" fontId="13" fillId="2" borderId="49" xfId="1" applyNumberFormat="1" applyFont="1" applyFill="1" applyBorder="1" applyAlignment="1">
      <alignment horizontal="center" vertical="center"/>
    </xf>
    <xf numFmtId="1" fontId="13" fillId="2" borderId="50" xfId="1" applyNumberFormat="1" applyFont="1" applyFill="1" applyBorder="1" applyAlignment="1">
      <alignment horizontal="center" vertical="center"/>
    </xf>
    <xf numFmtId="1" fontId="13" fillId="2" borderId="32" xfId="1" applyNumberFormat="1" applyFont="1" applyFill="1" applyBorder="1" applyAlignment="1">
      <alignment horizontal="center" vertical="center"/>
    </xf>
    <xf numFmtId="2" fontId="1" fillId="2" borderId="36" xfId="1" applyNumberFormat="1" applyFill="1" applyBorder="1"/>
    <xf numFmtId="2" fontId="1" fillId="2" borderId="37" xfId="1" applyNumberFormat="1" applyFill="1" applyBorder="1"/>
    <xf numFmtId="2" fontId="1" fillId="2" borderId="33" xfId="1" applyNumberFormat="1" applyFill="1" applyBorder="1"/>
    <xf numFmtId="1" fontId="1" fillId="2" borderId="12" xfId="1" applyNumberFormat="1" applyFill="1" applyBorder="1" applyAlignment="1">
      <alignment horizontal="center" vertical="center"/>
    </xf>
    <xf numFmtId="1" fontId="1" fillId="2" borderId="36" xfId="1" applyNumberFormat="1" applyFill="1" applyBorder="1" applyAlignment="1">
      <alignment horizontal="center" vertical="center"/>
    </xf>
    <xf numFmtId="1" fontId="1" fillId="2" borderId="37" xfId="1" applyNumberFormat="1" applyFill="1" applyBorder="1" applyAlignment="1">
      <alignment horizontal="center" vertical="center"/>
    </xf>
    <xf numFmtId="1" fontId="1" fillId="2" borderId="33" xfId="1" applyNumberFormat="1" applyFill="1" applyBorder="1" applyAlignment="1">
      <alignment horizontal="center" vertical="center"/>
    </xf>
    <xf numFmtId="1" fontId="1" fillId="2" borderId="9" xfId="1" applyNumberFormat="1" applyFill="1" applyBorder="1"/>
    <xf numFmtId="1" fontId="1" fillId="2" borderId="35" xfId="1" applyNumberFormat="1" applyFill="1" applyBorder="1" applyAlignment="1">
      <alignment horizontal="center" vertical="center"/>
    </xf>
    <xf numFmtId="1" fontId="1" fillId="2" borderId="39" xfId="1" applyNumberFormat="1" applyFill="1" applyBorder="1" applyAlignment="1">
      <alignment horizontal="center" vertical="center"/>
    </xf>
    <xf numFmtId="1" fontId="1" fillId="2" borderId="55" xfId="1" applyNumberFormat="1" applyFill="1" applyBorder="1" applyAlignment="1">
      <alignment horizontal="center"/>
    </xf>
    <xf numFmtId="164" fontId="1" fillId="2" borderId="56" xfId="1" applyFill="1" applyBorder="1" applyAlignment="1">
      <alignment horizontal="center" vertical="center"/>
    </xf>
    <xf numFmtId="1" fontId="1" fillId="2" borderId="52" xfId="1" applyNumberFormat="1" applyFill="1" applyBorder="1" applyAlignment="1">
      <alignment horizontal="center" vertical="center"/>
    </xf>
    <xf numFmtId="1" fontId="1" fillId="2" borderId="53" xfId="1" applyNumberFormat="1" applyFill="1" applyBorder="1" applyAlignment="1">
      <alignment horizontal="center" vertical="center"/>
    </xf>
    <xf numFmtId="1" fontId="1" fillId="2" borderId="57" xfId="1" applyNumberFormat="1" applyFill="1" applyBorder="1" applyAlignment="1">
      <alignment horizontal="center" vertical="center"/>
    </xf>
    <xf numFmtId="1" fontId="1" fillId="2" borderId="58" xfId="1" applyNumberFormat="1" applyFill="1" applyBorder="1" applyAlignment="1">
      <alignment horizontal="center"/>
    </xf>
    <xf numFmtId="1" fontId="1" fillId="2" borderId="36" xfId="1" applyNumberFormat="1" applyFill="1" applyBorder="1" applyAlignment="1">
      <alignment horizontal="center" vertical="center"/>
    </xf>
    <xf numFmtId="1" fontId="1" fillId="2" borderId="37" xfId="1" applyNumberFormat="1" applyFill="1" applyBorder="1" applyAlignment="1">
      <alignment horizontal="center" vertical="center"/>
    </xf>
    <xf numFmtId="1" fontId="1" fillId="2" borderId="56" xfId="1" applyNumberFormat="1" applyFill="1" applyBorder="1" applyAlignment="1">
      <alignment horizontal="center"/>
    </xf>
    <xf numFmtId="164" fontId="1" fillId="2" borderId="22" xfId="1" applyFill="1" applyBorder="1" applyAlignment="1">
      <alignment horizontal="center" vertical="center"/>
    </xf>
    <xf numFmtId="164" fontId="1" fillId="2" borderId="26" xfId="1" applyFill="1" applyBorder="1" applyAlignment="1">
      <alignment horizontal="center"/>
    </xf>
    <xf numFmtId="164" fontId="1" fillId="2" borderId="27" xfId="1" applyFill="1" applyBorder="1" applyAlignment="1">
      <alignment horizontal="center"/>
    </xf>
    <xf numFmtId="164" fontId="1" fillId="2" borderId="22" xfId="1" applyFill="1" applyBorder="1" applyAlignment="1">
      <alignment horizontal="center"/>
    </xf>
    <xf numFmtId="1" fontId="15" fillId="2" borderId="26" xfId="1" applyNumberFormat="1" applyFont="1" applyFill="1" applyBorder="1" applyAlignment="1">
      <alignment horizontal="center"/>
    </xf>
    <xf numFmtId="1" fontId="15" fillId="2" borderId="27" xfId="1" applyNumberFormat="1" applyFont="1" applyFill="1" applyBorder="1" applyAlignment="1">
      <alignment horizontal="center"/>
    </xf>
    <xf numFmtId="1" fontId="15" fillId="2" borderId="22" xfId="1" applyNumberFormat="1" applyFont="1" applyFill="1" applyBorder="1" applyAlignment="1">
      <alignment horizontal="center"/>
    </xf>
    <xf numFmtId="2" fontId="1" fillId="0" borderId="0" xfId="1" applyNumberFormat="1" applyFill="1" applyBorder="1" applyAlignment="1">
      <alignment horizontal="right" vertical="center"/>
    </xf>
    <xf numFmtId="2" fontId="1" fillId="0" borderId="0" xfId="1" applyNumberFormat="1" applyFill="1" applyBorder="1" applyAlignment="1">
      <alignment horizontal="right"/>
    </xf>
    <xf numFmtId="2" fontId="1" fillId="0" borderId="34" xfId="1" applyNumberFormat="1" applyFill="1" applyBorder="1"/>
    <xf numFmtId="2" fontId="1" fillId="0" borderId="35" xfId="1" applyNumberFormat="1" applyFill="1" applyBorder="1"/>
    <xf numFmtId="2" fontId="1" fillId="0" borderId="39" xfId="1" applyNumberFormat="1" applyFill="1" applyBorder="1"/>
    <xf numFmtId="1" fontId="1" fillId="2" borderId="1" xfId="1" applyNumberFormat="1" applyFill="1" applyBorder="1" applyAlignment="1">
      <alignment horizontal="center" vertical="center"/>
    </xf>
    <xf numFmtId="2" fontId="1" fillId="0" borderId="34" xfId="1" applyNumberFormat="1" applyFill="1" applyBorder="1" applyAlignment="1">
      <alignment horizontal="right" vertical="center"/>
    </xf>
    <xf numFmtId="2" fontId="1" fillId="0" borderId="35" xfId="1" applyNumberFormat="1" applyFill="1" applyBorder="1" applyAlignment="1">
      <alignment horizontal="right" vertical="center"/>
    </xf>
    <xf numFmtId="2" fontId="1" fillId="0" borderId="39" xfId="1" applyNumberFormat="1" applyFill="1" applyBorder="1" applyAlignment="1">
      <alignment horizontal="right"/>
    </xf>
    <xf numFmtId="2" fontId="1" fillId="0" borderId="49" xfId="1" applyNumberFormat="1" applyFill="1" applyBorder="1"/>
    <xf numFmtId="2" fontId="1" fillId="0" borderId="50" xfId="1" applyNumberFormat="1" applyFill="1" applyBorder="1"/>
    <xf numFmtId="2" fontId="1" fillId="0" borderId="40" xfId="1" applyNumberFormat="1" applyFill="1" applyBorder="1"/>
    <xf numFmtId="1" fontId="1" fillId="2" borderId="5" xfId="1" applyNumberFormat="1" applyFill="1" applyBorder="1" applyAlignment="1">
      <alignment horizontal="center" vertical="center"/>
    </xf>
    <xf numFmtId="1" fontId="1" fillId="0" borderId="49" xfId="1" applyNumberFormat="1" applyFill="1" applyBorder="1" applyAlignment="1">
      <alignment horizontal="right" vertical="center"/>
    </xf>
    <xf numFmtId="1" fontId="1" fillId="0" borderId="50" xfId="1" applyNumberFormat="1" applyFill="1" applyBorder="1" applyAlignment="1">
      <alignment horizontal="right" vertical="center"/>
    </xf>
    <xf numFmtId="1" fontId="1" fillId="0" borderId="40" xfId="1" applyNumberFormat="1" applyFill="1" applyBorder="1" applyAlignment="1">
      <alignment horizontal="right"/>
    </xf>
    <xf numFmtId="2" fontId="16" fillId="0" borderId="0" xfId="1" applyNumberFormat="1" applyFont="1" applyFill="1" applyBorder="1" applyAlignment="1">
      <alignment horizontal="right" vertical="center"/>
    </xf>
    <xf numFmtId="1" fontId="16" fillId="0" borderId="49" xfId="1" applyNumberFormat="1" applyFont="1" applyFill="1" applyBorder="1" applyAlignment="1">
      <alignment horizontal="right" vertical="center"/>
    </xf>
    <xf numFmtId="1" fontId="16" fillId="0" borderId="50" xfId="1" applyNumberFormat="1" applyFont="1" applyFill="1" applyBorder="1" applyAlignment="1">
      <alignment horizontal="right" vertical="center"/>
    </xf>
    <xf numFmtId="1" fontId="0" fillId="0" borderId="50" xfId="1" applyNumberFormat="1" applyFont="1" applyFill="1" applyBorder="1" applyAlignment="1">
      <alignment horizontal="right" vertical="center"/>
    </xf>
    <xf numFmtId="1" fontId="16" fillId="0" borderId="40" xfId="1" applyNumberFormat="1" applyFont="1" applyFill="1" applyBorder="1" applyAlignment="1">
      <alignment horizontal="right"/>
    </xf>
    <xf numFmtId="2" fontId="1" fillId="6" borderId="49" xfId="1" applyNumberFormat="1" applyFill="1" applyBorder="1"/>
    <xf numFmtId="2" fontId="1" fillId="6" borderId="50" xfId="1" applyNumberFormat="1" applyFill="1" applyBorder="1"/>
    <xf numFmtId="2" fontId="1" fillId="6" borderId="40" xfId="1" applyNumberFormat="1" applyFill="1" applyBorder="1"/>
    <xf numFmtId="1" fontId="1" fillId="6" borderId="49" xfId="1" applyNumberFormat="1" applyFill="1" applyBorder="1" applyAlignment="1">
      <alignment horizontal="right" vertical="center"/>
    </xf>
    <xf numFmtId="1" fontId="1" fillId="6" borderId="50" xfId="1" applyNumberFormat="1" applyFill="1" applyBorder="1" applyAlignment="1">
      <alignment horizontal="right" vertical="center"/>
    </xf>
    <xf numFmtId="2" fontId="1" fillId="7" borderId="49" xfId="1" applyNumberFormat="1" applyFill="1" applyBorder="1"/>
    <xf numFmtId="2" fontId="1" fillId="7" borderId="50" xfId="1" applyNumberFormat="1" applyFill="1" applyBorder="1"/>
    <xf numFmtId="2" fontId="1" fillId="7" borderId="40" xfId="1" applyNumberFormat="1" applyFill="1" applyBorder="1"/>
    <xf numFmtId="2" fontId="13" fillId="0" borderId="0" xfId="1" applyNumberFormat="1" applyFont="1" applyFill="1" applyBorder="1" applyAlignment="1">
      <alignment horizontal="right" vertical="center"/>
    </xf>
    <xf numFmtId="1" fontId="13" fillId="7" borderId="49" xfId="1" applyNumberFormat="1" applyFont="1" applyFill="1" applyBorder="1" applyAlignment="1">
      <alignment horizontal="right" vertical="center"/>
    </xf>
    <xf numFmtId="1" fontId="1" fillId="7" borderId="50" xfId="1" applyNumberFormat="1" applyFill="1" applyBorder="1" applyAlignment="1">
      <alignment horizontal="right" vertical="center"/>
    </xf>
    <xf numFmtId="1" fontId="13" fillId="7" borderId="50" xfId="1" applyNumberFormat="1" applyFont="1" applyFill="1" applyBorder="1" applyAlignment="1">
      <alignment horizontal="right" vertical="center"/>
    </xf>
    <xf numFmtId="1" fontId="14" fillId="7" borderId="50" xfId="1" applyNumberFormat="1" applyFont="1" applyFill="1" applyBorder="1" applyAlignment="1">
      <alignment horizontal="right" vertical="center"/>
    </xf>
    <xf numFmtId="1" fontId="1" fillId="7" borderId="40" xfId="1" applyNumberFormat="1" applyFill="1" applyBorder="1" applyAlignment="1">
      <alignment horizontal="right"/>
    </xf>
    <xf numFmtId="2" fontId="1" fillId="22" borderId="49" xfId="1" applyNumberFormat="1" applyFill="1" applyBorder="1"/>
    <xf numFmtId="2" fontId="1" fillId="22" borderId="50" xfId="1" applyNumberFormat="1" applyFill="1" applyBorder="1"/>
    <xf numFmtId="2" fontId="1" fillId="22" borderId="40" xfId="1" applyNumberFormat="1" applyFill="1" applyBorder="1"/>
    <xf numFmtId="1" fontId="1" fillId="22" borderId="49" xfId="1" applyNumberFormat="1" applyFill="1" applyBorder="1" applyAlignment="1">
      <alignment horizontal="right" vertical="center"/>
    </xf>
    <xf numFmtId="1" fontId="1" fillId="22" borderId="50" xfId="1" applyNumberFormat="1" applyFill="1" applyBorder="1" applyAlignment="1">
      <alignment horizontal="right" vertical="center"/>
    </xf>
    <xf numFmtId="1" fontId="1" fillId="22" borderId="40" xfId="1" applyNumberFormat="1" applyFill="1" applyBorder="1" applyAlignment="1">
      <alignment horizontal="right"/>
    </xf>
    <xf numFmtId="2" fontId="1" fillId="8" borderId="49" xfId="1" applyNumberFormat="1" applyFill="1" applyBorder="1"/>
    <xf numFmtId="2" fontId="1" fillId="8" borderId="50" xfId="1" applyNumberFormat="1" applyFill="1" applyBorder="1"/>
    <xf numFmtId="2" fontId="1" fillId="8" borderId="40" xfId="1" applyNumberFormat="1" applyFill="1" applyBorder="1"/>
    <xf numFmtId="1" fontId="13" fillId="8" borderId="49" xfId="1" applyNumberFormat="1" applyFont="1" applyFill="1" applyBorder="1" applyAlignment="1">
      <alignment horizontal="right" vertical="center"/>
    </xf>
    <xf numFmtId="1" fontId="1" fillId="8" borderId="50" xfId="1" applyNumberFormat="1" applyFill="1" applyBorder="1" applyAlignment="1">
      <alignment horizontal="right" vertical="center"/>
    </xf>
    <xf numFmtId="1" fontId="13" fillId="8" borderId="50" xfId="1" applyNumberFormat="1" applyFont="1" applyFill="1" applyBorder="1" applyAlignment="1">
      <alignment horizontal="right" vertical="center"/>
    </xf>
    <xf numFmtId="1" fontId="1" fillId="8" borderId="40" xfId="1" applyNumberFormat="1" applyFill="1" applyBorder="1" applyAlignment="1">
      <alignment horizontal="right"/>
    </xf>
    <xf numFmtId="2" fontId="1" fillId="0" borderId="32" xfId="1" applyNumberFormat="1" applyFill="1" applyBorder="1"/>
    <xf numFmtId="1" fontId="1" fillId="0" borderId="7" xfId="1" applyNumberFormat="1" applyFill="1" applyBorder="1" applyAlignment="1">
      <alignment horizontal="right"/>
    </xf>
    <xf numFmtId="165" fontId="1" fillId="21" borderId="50" xfId="1" applyNumberFormat="1" applyFill="1" applyBorder="1"/>
    <xf numFmtId="1" fontId="1" fillId="2" borderId="50" xfId="1" applyNumberFormat="1" applyFill="1" applyBorder="1"/>
    <xf numFmtId="1" fontId="1" fillId="21" borderId="50" xfId="1" applyNumberFormat="1" applyFill="1" applyBorder="1"/>
    <xf numFmtId="1" fontId="1" fillId="21" borderId="40" xfId="1" applyNumberFormat="1" applyFill="1" applyBorder="1"/>
    <xf numFmtId="2" fontId="1" fillId="0" borderId="49" xfId="1" applyNumberFormat="1" applyFill="1" applyBorder="1" applyAlignment="1">
      <alignment horizontal="center" vertical="center"/>
    </xf>
    <xf numFmtId="2" fontId="1" fillId="0" borderId="50" xfId="1" applyNumberFormat="1" applyFill="1" applyBorder="1" applyAlignment="1">
      <alignment horizontal="center" vertical="center"/>
    </xf>
    <xf numFmtId="2" fontId="1" fillId="0" borderId="32" xfId="1" applyNumberFormat="1" applyFill="1" applyBorder="1" applyAlignment="1">
      <alignment horizontal="center"/>
    </xf>
    <xf numFmtId="1" fontId="1" fillId="2" borderId="9" xfId="1" applyNumberFormat="1" applyFill="1" applyBorder="1" applyAlignment="1">
      <alignment horizontal="center" vertical="center"/>
    </xf>
    <xf numFmtId="2" fontId="1" fillId="21" borderId="50" xfId="1" applyNumberFormat="1" applyFill="1" applyBorder="1"/>
    <xf numFmtId="2" fontId="0" fillId="0" borderId="36" xfId="1" applyNumberFormat="1" applyFont="1" applyFill="1" applyBorder="1" applyAlignment="1">
      <alignment horizontal="center" vertical="center"/>
    </xf>
    <xf numFmtId="2" fontId="0" fillId="0" borderId="37" xfId="1" applyNumberFormat="1" applyFont="1" applyFill="1" applyBorder="1" applyAlignment="1">
      <alignment horizontal="center" vertical="center"/>
    </xf>
    <xf numFmtId="2" fontId="0" fillId="0" borderId="33" xfId="1" applyNumberFormat="1" applyFont="1" applyFill="1" applyBorder="1" applyAlignment="1">
      <alignment horizontal="center"/>
    </xf>
    <xf numFmtId="1" fontId="1" fillId="2" borderId="13" xfId="1" applyNumberFormat="1" applyFill="1" applyBorder="1" applyAlignment="1">
      <alignment horizontal="center" vertical="center"/>
    </xf>
    <xf numFmtId="1" fontId="1" fillId="0" borderId="15" xfId="1" applyNumberFormat="1" applyFill="1" applyBorder="1" applyAlignment="1">
      <alignment horizontal="right"/>
    </xf>
    <xf numFmtId="1" fontId="1" fillId="0" borderId="59" xfId="1" applyNumberFormat="1" applyFill="1" applyBorder="1" applyAlignment="1">
      <alignment horizontal="right"/>
    </xf>
    <xf numFmtId="1" fontId="1" fillId="2" borderId="58" xfId="1" applyNumberFormat="1" applyFill="1" applyBorder="1" applyAlignment="1">
      <alignment horizontal="center" vertical="center"/>
    </xf>
    <xf numFmtId="1" fontId="1" fillId="2" borderId="47" xfId="1" applyNumberFormat="1" applyFill="1" applyBorder="1" applyAlignment="1">
      <alignment horizontal="center"/>
    </xf>
    <xf numFmtId="1" fontId="1" fillId="2" borderId="47" xfId="1" applyNumberFormat="1" applyFill="1" applyBorder="1" applyAlignment="1"/>
    <xf numFmtId="1" fontId="1" fillId="2" borderId="48" xfId="1" applyNumberFormat="1" applyFill="1" applyBorder="1" applyAlignment="1">
      <alignment horizontal="center"/>
    </xf>
    <xf numFmtId="1" fontId="1" fillId="2" borderId="50" xfId="1" applyNumberFormat="1" applyFill="1" applyBorder="1" applyAlignment="1">
      <alignment horizontal="center" vertical="center"/>
    </xf>
    <xf numFmtId="1" fontId="1" fillId="2" borderId="40" xfId="1" applyNumberFormat="1" applyFill="1" applyBorder="1" applyAlignment="1">
      <alignment horizontal="center"/>
    </xf>
    <xf numFmtId="2" fontId="1" fillId="2" borderId="5" xfId="1" applyNumberFormat="1" applyFill="1" applyBorder="1" applyAlignment="1">
      <alignment horizontal="center" vertical="center"/>
    </xf>
    <xf numFmtId="2" fontId="1" fillId="2" borderId="0" xfId="1" applyNumberFormat="1" applyFill="1" applyBorder="1" applyAlignment="1">
      <alignment horizontal="center" vertical="center"/>
    </xf>
    <xf numFmtId="1" fontId="1" fillId="2" borderId="35" xfId="1" applyNumberFormat="1" applyFill="1" applyBorder="1" applyAlignment="1">
      <alignment vertical="center"/>
    </xf>
    <xf numFmtId="1" fontId="1" fillId="2" borderId="39" xfId="1" applyNumberFormat="1" applyFill="1" applyBorder="1" applyAlignment="1">
      <alignment horizontal="center"/>
    </xf>
    <xf numFmtId="1" fontId="1" fillId="2" borderId="21" xfId="1" applyNumberFormat="1" applyFill="1" applyBorder="1" applyAlignment="1">
      <alignment horizontal="center" vertical="center"/>
    </xf>
    <xf numFmtId="1" fontId="1" fillId="2" borderId="41" xfId="1" applyNumberFormat="1" applyFill="1" applyBorder="1" applyAlignment="1">
      <alignment horizontal="center"/>
    </xf>
    <xf numFmtId="1" fontId="1" fillId="2" borderId="60" xfId="1" applyNumberFormat="1" applyFill="1" applyBorder="1" applyAlignment="1">
      <alignment horizontal="center"/>
    </xf>
    <xf numFmtId="1" fontId="1" fillId="2" borderId="19" xfId="1" applyNumberFormat="1" applyFill="1" applyBorder="1" applyAlignment="1">
      <alignment horizontal="center"/>
    </xf>
    <xf numFmtId="1" fontId="1" fillId="2" borderId="19" xfId="1" applyNumberFormat="1" applyFill="1" applyBorder="1" applyAlignment="1"/>
    <xf numFmtId="1" fontId="1" fillId="2" borderId="20" xfId="1" applyNumberFormat="1" applyFill="1" applyBorder="1" applyAlignment="1">
      <alignment horizontal="center"/>
    </xf>
    <xf numFmtId="1" fontId="1" fillId="2" borderId="41" xfId="1" applyNumberFormat="1" applyFill="1" applyBorder="1" applyAlignment="1">
      <alignment horizontal="center" vertical="center"/>
    </xf>
    <xf numFmtId="1" fontId="1" fillId="2" borderId="60" xfId="1" applyNumberFormat="1" applyFill="1" applyBorder="1" applyAlignment="1">
      <alignment horizontal="center" vertical="center"/>
    </xf>
    <xf numFmtId="2" fontId="1" fillId="2" borderId="9" xfId="1" applyNumberFormat="1" applyFill="1" applyBorder="1" applyAlignment="1">
      <alignment horizontal="center" vertical="center"/>
    </xf>
    <xf numFmtId="1" fontId="1" fillId="2" borderId="56" xfId="1" applyNumberFormat="1" applyFill="1" applyBorder="1" applyAlignment="1">
      <alignment horizontal="center" vertical="center"/>
    </xf>
    <xf numFmtId="1" fontId="1" fillId="2" borderId="26" xfId="1" applyNumberFormat="1" applyFill="1" applyBorder="1" applyAlignment="1">
      <alignment horizontal="center"/>
    </xf>
    <xf numFmtId="1" fontId="1" fillId="2" borderId="27" xfId="1" applyNumberFormat="1" applyFill="1" applyBorder="1" applyAlignment="1">
      <alignment horizontal="center"/>
    </xf>
    <xf numFmtId="1" fontId="1" fillId="2" borderId="22" xfId="1" applyNumberFormat="1" applyFill="1" applyBorder="1" applyAlignment="1">
      <alignment horizontal="center"/>
    </xf>
    <xf numFmtId="1" fontId="1" fillId="2" borderId="0" xfId="1" applyNumberFormat="1" applyFill="1" applyBorder="1" applyAlignment="1">
      <alignment horizontal="right" vertical="center"/>
    </xf>
    <xf numFmtId="2" fontId="1" fillId="2" borderId="0" xfId="1" applyNumberFormat="1" applyFill="1" applyBorder="1" applyAlignment="1">
      <alignment horizontal="right"/>
    </xf>
    <xf numFmtId="2" fontId="1" fillId="9" borderId="34" xfId="1" applyNumberFormat="1" applyFill="1" applyBorder="1"/>
    <xf numFmtId="2" fontId="1" fillId="9" borderId="35" xfId="1" applyNumberFormat="1" applyFill="1" applyBorder="1"/>
    <xf numFmtId="2" fontId="1" fillId="9" borderId="39" xfId="1" applyNumberFormat="1" applyFill="1" applyBorder="1"/>
    <xf numFmtId="166" fontId="1" fillId="2" borderId="1" xfId="1" applyNumberFormat="1" applyFill="1" applyBorder="1" applyAlignment="1">
      <alignment horizontal="center" vertical="center"/>
    </xf>
    <xf numFmtId="1" fontId="1" fillId="9" borderId="34" xfId="1" applyNumberFormat="1" applyFill="1" applyBorder="1" applyAlignment="1">
      <alignment horizontal="right" vertical="center"/>
    </xf>
    <xf numFmtId="1" fontId="1" fillId="9" borderId="35" xfId="1" applyNumberFormat="1" applyFill="1" applyBorder="1" applyAlignment="1">
      <alignment horizontal="right" vertical="center"/>
    </xf>
    <xf numFmtId="1" fontId="1" fillId="9" borderId="39" xfId="1" applyNumberFormat="1" applyFill="1" applyBorder="1" applyAlignment="1">
      <alignment horizontal="right"/>
    </xf>
    <xf numFmtId="2" fontId="1" fillId="10" borderId="49" xfId="1" applyNumberFormat="1" applyFill="1" applyBorder="1"/>
    <xf numFmtId="2" fontId="1" fillId="10" borderId="50" xfId="1" applyNumberFormat="1" applyFill="1" applyBorder="1"/>
    <xf numFmtId="2" fontId="1" fillId="10" borderId="40" xfId="1" applyNumberFormat="1" applyFill="1" applyBorder="1"/>
    <xf numFmtId="166" fontId="1" fillId="2" borderId="5" xfId="1" applyNumberFormat="1" applyFill="1" applyBorder="1" applyAlignment="1">
      <alignment horizontal="center" vertical="center"/>
    </xf>
    <xf numFmtId="1" fontId="1" fillId="10" borderId="49" xfId="1" applyNumberFormat="1" applyFill="1" applyBorder="1" applyAlignment="1">
      <alignment horizontal="right" vertical="center"/>
    </xf>
    <xf numFmtId="1" fontId="1" fillId="10" borderId="50" xfId="1" applyNumberFormat="1" applyFill="1" applyBorder="1" applyAlignment="1">
      <alignment horizontal="right" vertical="center"/>
    </xf>
    <xf numFmtId="1" fontId="1" fillId="10" borderId="40" xfId="1" applyNumberFormat="1" applyFill="1" applyBorder="1" applyAlignment="1">
      <alignment horizontal="right"/>
    </xf>
    <xf numFmtId="2" fontId="1" fillId="11" borderId="49" xfId="1" applyNumberFormat="1" applyFill="1" applyBorder="1"/>
    <xf numFmtId="2" fontId="1" fillId="11" borderId="50" xfId="1" applyNumberFormat="1" applyFill="1" applyBorder="1"/>
    <xf numFmtId="2" fontId="1" fillId="11" borderId="40" xfId="1" applyNumberFormat="1" applyFill="1" applyBorder="1"/>
    <xf numFmtId="1" fontId="16" fillId="2" borderId="0" xfId="1" applyNumberFormat="1" applyFont="1" applyFill="1" applyBorder="1" applyAlignment="1">
      <alignment horizontal="right" vertical="center"/>
    </xf>
    <xf numFmtId="1" fontId="16" fillId="11" borderId="49" xfId="1" applyNumberFormat="1" applyFont="1" applyFill="1" applyBorder="1" applyAlignment="1">
      <alignment horizontal="right" vertical="center"/>
    </xf>
    <xf numFmtId="1" fontId="16" fillId="11" borderId="50" xfId="1" applyNumberFormat="1" applyFont="1" applyFill="1" applyBorder="1" applyAlignment="1">
      <alignment horizontal="right" vertical="center"/>
    </xf>
    <xf numFmtId="1" fontId="0" fillId="11" borderId="50" xfId="1" applyNumberFormat="1" applyFont="1" applyFill="1" applyBorder="1" applyAlignment="1">
      <alignment horizontal="right" vertical="center"/>
    </xf>
    <xf numFmtId="1" fontId="1" fillId="11" borderId="50" xfId="1" applyNumberFormat="1" applyFill="1" applyBorder="1" applyAlignment="1">
      <alignment horizontal="right" vertical="center"/>
    </xf>
    <xf numFmtId="1" fontId="16" fillId="11" borderId="40" xfId="1" applyNumberFormat="1" applyFont="1" applyFill="1" applyBorder="1" applyAlignment="1">
      <alignment horizontal="right"/>
    </xf>
    <xf numFmtId="2" fontId="1" fillId="12" borderId="49" xfId="1" applyNumberFormat="1" applyFill="1" applyBorder="1"/>
    <xf numFmtId="2" fontId="1" fillId="12" borderId="50" xfId="1" applyNumberFormat="1" applyFill="1" applyBorder="1"/>
    <xf numFmtId="2" fontId="1" fillId="12" borderId="40" xfId="1" applyNumberFormat="1" applyFill="1" applyBorder="1"/>
    <xf numFmtId="1" fontId="1" fillId="12" borderId="49" xfId="1" applyNumberFormat="1" applyFill="1" applyBorder="1" applyAlignment="1">
      <alignment horizontal="right" vertical="center"/>
    </xf>
    <xf numFmtId="1" fontId="1" fillId="12" borderId="50" xfId="1" applyNumberFormat="1" applyFill="1" applyBorder="1" applyAlignment="1">
      <alignment horizontal="right" vertical="center"/>
    </xf>
    <xf numFmtId="1" fontId="1" fillId="12" borderId="40" xfId="1" applyNumberFormat="1" applyFill="1" applyBorder="1" applyAlignment="1">
      <alignment horizontal="right"/>
    </xf>
    <xf numFmtId="2" fontId="1" fillId="13" borderId="49" xfId="1" applyNumberFormat="1" applyFill="1" applyBorder="1"/>
    <xf numFmtId="2" fontId="1" fillId="13" borderId="50" xfId="1" applyNumberFormat="1" applyFill="1" applyBorder="1"/>
    <xf numFmtId="2" fontId="1" fillId="13" borderId="40" xfId="1" applyNumberFormat="1" applyFill="1" applyBorder="1"/>
    <xf numFmtId="1" fontId="1" fillId="13" borderId="49" xfId="1" applyNumberFormat="1" applyFill="1" applyBorder="1" applyAlignment="1">
      <alignment horizontal="right" vertical="center"/>
    </xf>
    <xf numFmtId="1" fontId="1" fillId="13" borderId="50" xfId="1" applyNumberFormat="1" applyFill="1" applyBorder="1" applyAlignment="1">
      <alignment horizontal="right" vertical="center"/>
    </xf>
    <xf numFmtId="1" fontId="1" fillId="13" borderId="40" xfId="1" applyNumberFormat="1" applyFill="1" applyBorder="1" applyAlignment="1">
      <alignment horizontal="right"/>
    </xf>
    <xf numFmtId="2" fontId="1" fillId="14" borderId="49" xfId="1" applyNumberFormat="1" applyFill="1" applyBorder="1"/>
    <xf numFmtId="2" fontId="1" fillId="14" borderId="50" xfId="1" applyNumberFormat="1" applyFill="1" applyBorder="1"/>
    <xf numFmtId="2" fontId="1" fillId="14" borderId="40" xfId="1" applyNumberFormat="1" applyFill="1" applyBorder="1"/>
    <xf numFmtId="1" fontId="13" fillId="2" borderId="0" xfId="1" applyNumberFormat="1" applyFont="1" applyFill="1" applyBorder="1" applyAlignment="1">
      <alignment horizontal="right" vertical="center"/>
    </xf>
    <xf numFmtId="1" fontId="13" fillId="14" borderId="49" xfId="1" applyNumberFormat="1" applyFont="1" applyFill="1" applyBorder="1" applyAlignment="1">
      <alignment horizontal="right" vertical="center"/>
    </xf>
    <xf numFmtId="1" fontId="1" fillId="14" borderId="50" xfId="1" applyNumberFormat="1" applyFill="1" applyBorder="1" applyAlignment="1">
      <alignment horizontal="right" vertical="center"/>
    </xf>
    <xf numFmtId="1" fontId="13" fillId="14" borderId="50" xfId="1" applyNumberFormat="1" applyFont="1" applyFill="1" applyBorder="1" applyAlignment="1">
      <alignment horizontal="right" vertical="center"/>
    </xf>
    <xf numFmtId="1" fontId="14" fillId="14" borderId="50" xfId="1" applyNumberFormat="1" applyFont="1" applyFill="1" applyBorder="1" applyAlignment="1">
      <alignment horizontal="right" vertical="center"/>
    </xf>
    <xf numFmtId="1" fontId="1" fillId="14" borderId="40" xfId="1" applyNumberFormat="1" applyFill="1" applyBorder="1" applyAlignment="1">
      <alignment horizontal="right"/>
    </xf>
    <xf numFmtId="2" fontId="1" fillId="15" borderId="49" xfId="1" applyNumberFormat="1" applyFill="1" applyBorder="1"/>
    <xf numFmtId="2" fontId="1" fillId="15" borderId="50" xfId="1" applyNumberFormat="1" applyFill="1" applyBorder="1"/>
    <xf numFmtId="2" fontId="1" fillId="15" borderId="40" xfId="1" applyNumberFormat="1" applyFill="1" applyBorder="1"/>
    <xf numFmtId="1" fontId="1" fillId="15" borderId="49" xfId="1" applyNumberFormat="1" applyFill="1" applyBorder="1" applyAlignment="1">
      <alignment horizontal="right" vertical="center"/>
    </xf>
    <xf numFmtId="1" fontId="1" fillId="15" borderId="50" xfId="1" applyNumberFormat="1" applyFill="1" applyBorder="1" applyAlignment="1">
      <alignment horizontal="right" vertical="center"/>
    </xf>
    <xf numFmtId="1" fontId="1" fillId="15" borderId="40" xfId="1" applyNumberFormat="1" applyFill="1" applyBorder="1" applyAlignment="1">
      <alignment horizontal="right"/>
    </xf>
    <xf numFmtId="2" fontId="1" fillId="16" borderId="49" xfId="1" applyNumberFormat="1" applyFill="1" applyBorder="1"/>
    <xf numFmtId="2" fontId="1" fillId="16" borderId="50" xfId="1" applyNumberFormat="1" applyFill="1" applyBorder="1"/>
    <xf numFmtId="2" fontId="1" fillId="16" borderId="40" xfId="1" applyNumberFormat="1" applyFill="1" applyBorder="1"/>
    <xf numFmtId="164" fontId="13" fillId="2" borderId="0" xfId="1" applyFont="1" applyFill="1" applyBorder="1" applyAlignment="1">
      <alignment horizontal="right" vertical="center"/>
    </xf>
    <xf numFmtId="1" fontId="13" fillId="16" borderId="49" xfId="1" applyNumberFormat="1" applyFont="1" applyFill="1" applyBorder="1" applyAlignment="1">
      <alignment horizontal="right" vertical="center"/>
    </xf>
    <xf numFmtId="1" fontId="1" fillId="16" borderId="50" xfId="1" applyNumberFormat="1" applyFill="1" applyBorder="1" applyAlignment="1">
      <alignment horizontal="right" vertical="center"/>
    </xf>
    <xf numFmtId="1" fontId="13" fillId="16" borderId="50" xfId="1" applyNumberFormat="1" applyFont="1" applyFill="1" applyBorder="1" applyAlignment="1">
      <alignment horizontal="right" vertical="center"/>
    </xf>
    <xf numFmtId="1" fontId="1" fillId="16" borderId="40" xfId="1" applyNumberFormat="1" applyFill="1" applyBorder="1" applyAlignment="1">
      <alignment horizontal="right"/>
    </xf>
    <xf numFmtId="2" fontId="1" fillId="17" borderId="49" xfId="1" applyNumberFormat="1" applyFill="1" applyBorder="1"/>
    <xf numFmtId="2" fontId="1" fillId="17" borderId="50" xfId="1" applyNumberFormat="1" applyFill="1" applyBorder="1"/>
    <xf numFmtId="2" fontId="1" fillId="17" borderId="32" xfId="1" applyNumberFormat="1" applyFill="1" applyBorder="1"/>
    <xf numFmtId="1" fontId="1" fillId="2" borderId="0" xfId="1" applyNumberFormat="1" applyFill="1" applyBorder="1" applyAlignment="1">
      <alignment horizontal="right"/>
    </xf>
    <xf numFmtId="1" fontId="1" fillId="17" borderId="7" xfId="1" applyNumberFormat="1" applyFill="1" applyBorder="1" applyAlignment="1">
      <alignment horizontal="right"/>
    </xf>
    <xf numFmtId="1" fontId="1" fillId="17" borderId="40" xfId="1" applyNumberFormat="1" applyFill="1" applyBorder="1" applyAlignment="1">
      <alignment horizontal="right"/>
    </xf>
    <xf numFmtId="2" fontId="1" fillId="18" borderId="49" xfId="1" applyNumberFormat="1" applyFill="1" applyBorder="1"/>
    <xf numFmtId="2" fontId="1" fillId="18" borderId="50" xfId="1" applyNumberFormat="1" applyFill="1" applyBorder="1"/>
    <xf numFmtId="2" fontId="1" fillId="18" borderId="40" xfId="1" applyNumberFormat="1" applyFill="1" applyBorder="1"/>
    <xf numFmtId="1" fontId="1" fillId="18" borderId="49" xfId="1" applyNumberFormat="1" applyFill="1" applyBorder="1" applyAlignment="1">
      <alignment horizontal="right" vertical="center"/>
    </xf>
    <xf numFmtId="1" fontId="1" fillId="18" borderId="50" xfId="1" applyNumberFormat="1" applyFill="1" applyBorder="1" applyAlignment="1">
      <alignment horizontal="right" vertical="center"/>
    </xf>
    <xf numFmtId="1" fontId="1" fillId="18" borderId="40" xfId="1" applyNumberFormat="1" applyFill="1" applyBorder="1" applyAlignment="1">
      <alignment horizontal="right"/>
    </xf>
    <xf numFmtId="2" fontId="1" fillId="19" borderId="49" xfId="1" applyNumberFormat="1" applyFill="1" applyBorder="1" applyAlignment="1">
      <alignment horizontal="center" vertical="center"/>
    </xf>
    <xf numFmtId="2" fontId="1" fillId="19" borderId="50" xfId="1" applyNumberFormat="1" applyFill="1" applyBorder="1" applyAlignment="1">
      <alignment horizontal="center" vertical="center"/>
    </xf>
    <xf numFmtId="2" fontId="1" fillId="19" borderId="32" xfId="1" applyNumberFormat="1" applyFill="1" applyBorder="1" applyAlignment="1">
      <alignment horizontal="center"/>
    </xf>
    <xf numFmtId="164" fontId="1" fillId="2" borderId="0" xfId="1" applyFill="1" applyBorder="1" applyAlignment="1">
      <alignment horizontal="right"/>
    </xf>
    <xf numFmtId="1" fontId="1" fillId="19" borderId="7" xfId="1" applyNumberFormat="1" applyFill="1" applyBorder="1" applyAlignment="1">
      <alignment horizontal="right"/>
    </xf>
    <xf numFmtId="1" fontId="1" fillId="19" borderId="40" xfId="1" applyNumberFormat="1" applyFill="1" applyBorder="1" applyAlignment="1">
      <alignment horizontal="right"/>
    </xf>
    <xf numFmtId="2" fontId="0" fillId="20" borderId="36" xfId="1" applyNumberFormat="1" applyFont="1" applyFill="1" applyBorder="1" applyAlignment="1">
      <alignment horizontal="center" vertical="center"/>
    </xf>
    <xf numFmtId="2" fontId="0" fillId="20" borderId="37" xfId="1" applyNumberFormat="1" applyFont="1" applyFill="1" applyBorder="1" applyAlignment="1">
      <alignment horizontal="center" vertical="center"/>
    </xf>
    <xf numFmtId="2" fontId="0" fillId="20" borderId="33" xfId="1" applyNumberFormat="1" applyFont="1" applyFill="1" applyBorder="1" applyAlignment="1">
      <alignment horizontal="center"/>
    </xf>
    <xf numFmtId="166" fontId="1" fillId="2" borderId="13" xfId="1" applyNumberFormat="1" applyFill="1" applyBorder="1" applyAlignment="1">
      <alignment horizontal="center" vertical="center"/>
    </xf>
    <xf numFmtId="1" fontId="1" fillId="20" borderId="15" xfId="1" applyNumberFormat="1" applyFill="1" applyBorder="1" applyAlignment="1">
      <alignment horizontal="right"/>
    </xf>
    <xf numFmtId="1" fontId="1" fillId="20" borderId="59" xfId="1" applyNumberFormat="1" applyFill="1" applyBorder="1" applyAlignment="1">
      <alignment horizontal="right"/>
    </xf>
    <xf numFmtId="164" fontId="1" fillId="2" borderId="5" xfId="1" applyFill="1" applyBorder="1" applyAlignment="1">
      <alignment horizontal="center" vertical="center"/>
    </xf>
    <xf numFmtId="164" fontId="1" fillId="2" borderId="21" xfId="1" applyFill="1" applyBorder="1" applyAlignment="1">
      <alignment horizontal="center" vertical="center"/>
    </xf>
    <xf numFmtId="164" fontId="1" fillId="2" borderId="9" xfId="1" applyFill="1" applyBorder="1" applyAlignment="1">
      <alignment horizontal="center" vertical="center"/>
    </xf>
    <xf numFmtId="1" fontId="1" fillId="2" borderId="47" xfId="1" applyNumberFormat="1" applyFill="1" applyBorder="1"/>
    <xf numFmtId="1" fontId="1" fillId="2" borderId="24" xfId="1" applyNumberFormat="1" applyFill="1" applyBorder="1" applyAlignment="1">
      <alignment horizontal="center"/>
    </xf>
    <xf numFmtId="1" fontId="1" fillId="2" borderId="23" xfId="1" applyNumberFormat="1" applyFill="1" applyBorder="1" applyAlignment="1">
      <alignment horizontal="center"/>
    </xf>
    <xf numFmtId="1" fontId="1" fillId="2" borderId="25" xfId="1" applyNumberFormat="1" applyFill="1" applyBorder="1" applyAlignment="1">
      <alignment horizontal="center"/>
    </xf>
    <xf numFmtId="164" fontId="1" fillId="2" borderId="24" xfId="1" applyFill="1" applyBorder="1" applyAlignment="1">
      <alignment horizontal="center"/>
    </xf>
    <xf numFmtId="164" fontId="1" fillId="2" borderId="23" xfId="1" applyFill="1" applyBorder="1" applyAlignment="1">
      <alignment horizontal="center"/>
    </xf>
    <xf numFmtId="164" fontId="1" fillId="2" borderId="25" xfId="1" applyFill="1" applyBorder="1" applyAlignment="1">
      <alignment horizontal="center"/>
    </xf>
    <xf numFmtId="1" fontId="17" fillId="2" borderId="0" xfId="1" applyNumberFormat="1" applyFont="1" applyFill="1"/>
    <xf numFmtId="164" fontId="18" fillId="2" borderId="0" xfId="1" applyFont="1" applyFill="1"/>
    <xf numFmtId="1" fontId="19" fillId="2" borderId="0" xfId="1" applyNumberFormat="1" applyFont="1" applyFill="1" applyBorder="1" applyAlignment="1" applyProtection="1">
      <alignment horizontal="right"/>
      <protection locked="0"/>
    </xf>
    <xf numFmtId="1" fontId="19" fillId="8" borderId="0" xfId="1" applyNumberFormat="1" applyFont="1" applyFill="1" applyBorder="1" applyAlignment="1" applyProtection="1">
      <alignment horizontal="right"/>
      <protection locked="0"/>
    </xf>
    <xf numFmtId="1" fontId="3" fillId="8" borderId="34" xfId="1" applyNumberFormat="1" applyFont="1" applyFill="1" applyBorder="1" applyAlignment="1" applyProtection="1">
      <alignment horizontal="right"/>
      <protection locked="0"/>
    </xf>
    <xf numFmtId="164" fontId="3" fillId="2" borderId="31" xfId="1" applyFont="1" applyFill="1" applyBorder="1" applyAlignment="1">
      <alignment horizontal="right"/>
    </xf>
    <xf numFmtId="1" fontId="3" fillId="8" borderId="49" xfId="1" applyNumberFormat="1" applyFont="1" applyFill="1" applyBorder="1" applyAlignment="1" applyProtection="1">
      <alignment horizontal="right"/>
      <protection locked="0"/>
    </xf>
    <xf numFmtId="164" fontId="3" fillId="2" borderId="32" xfId="1" applyFont="1" applyFill="1" applyBorder="1" applyAlignment="1">
      <alignment horizontal="right"/>
    </xf>
    <xf numFmtId="1" fontId="3" fillId="8" borderId="36" xfId="1" applyNumberFormat="1" applyFont="1" applyFill="1" applyBorder="1" applyAlignment="1" applyProtection="1">
      <alignment horizontal="right"/>
      <protection locked="0"/>
    </xf>
    <xf numFmtId="1" fontId="3" fillId="2" borderId="33" xfId="1" applyNumberFormat="1" applyFont="1" applyFill="1" applyBorder="1" applyAlignment="1">
      <alignment horizontal="right"/>
    </xf>
    <xf numFmtId="1" fontId="19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right"/>
    </xf>
    <xf numFmtId="164" fontId="3" fillId="2" borderId="0" xfId="1" applyFont="1" applyFill="1" applyBorder="1" applyAlignment="1">
      <alignment horizontal="right"/>
    </xf>
    <xf numFmtId="1" fontId="3" fillId="2" borderId="34" xfId="1" applyNumberFormat="1" applyFont="1" applyFill="1" applyBorder="1" applyAlignment="1">
      <alignment horizontal="right"/>
    </xf>
    <xf numFmtId="164" fontId="3" fillId="2" borderId="5" xfId="1" applyFont="1" applyFill="1" applyBorder="1" applyAlignment="1" applyProtection="1">
      <alignment horizontal="right"/>
      <protection hidden="1"/>
    </xf>
    <xf numFmtId="164" fontId="3" fillId="2" borderId="9" xfId="1" applyFont="1" applyFill="1" applyBorder="1" applyAlignment="1" applyProtection="1">
      <alignment horizontal="right"/>
      <protection hidden="1"/>
    </xf>
    <xf numFmtId="2" fontId="19" fillId="2" borderId="18" xfId="1" applyNumberFormat="1" applyFont="1" applyFill="1" applyBorder="1" applyAlignment="1">
      <alignment horizontal="right"/>
    </xf>
    <xf numFmtId="164" fontId="19" fillId="2" borderId="28" xfId="1" applyFont="1" applyFill="1" applyBorder="1" applyAlignment="1">
      <alignment horizontal="right" wrapText="1"/>
    </xf>
    <xf numFmtId="1" fontId="19" fillId="2" borderId="28" xfId="1" applyNumberFormat="1" applyFont="1" applyFill="1" applyBorder="1" applyAlignment="1">
      <alignment horizontal="right" wrapText="1"/>
    </xf>
    <xf numFmtId="164" fontId="3" fillId="2" borderId="20" xfId="1" applyFont="1" applyFill="1" applyBorder="1" applyAlignment="1">
      <alignment horizontal="right" wrapText="1"/>
    </xf>
    <xf numFmtId="164" fontId="20" fillId="2" borderId="0" xfId="1" applyFont="1" applyFill="1" applyAlignment="1" applyProtection="1">
      <alignment horizontal="center"/>
      <protection hidden="1"/>
    </xf>
    <xf numFmtId="164" fontId="19" fillId="2" borderId="0" xfId="1" applyFont="1" applyFill="1"/>
    <xf numFmtId="1" fontId="18" fillId="2" borderId="0" xfId="1" applyNumberFormat="1" applyFont="1" applyFill="1"/>
    <xf numFmtId="164" fontId="3" fillId="2" borderId="0" xfId="1" applyFont="1" applyFill="1" applyAlignment="1" applyProtection="1">
      <alignment horizontal="center"/>
      <protection hidden="1"/>
    </xf>
    <xf numFmtId="164" fontId="21" fillId="2" borderId="0" xfId="1" applyFont="1" applyFill="1" applyAlignment="1" applyProtection="1">
      <alignment horizontal="center"/>
      <protection hidden="1"/>
    </xf>
    <xf numFmtId="164" fontId="1" fillId="0" borderId="0" xfId="1"/>
    <xf numFmtId="164" fontId="22" fillId="23" borderId="0" xfId="2" applyFont="1" applyFill="1" applyAlignment="1"/>
    <xf numFmtId="1" fontId="22" fillId="23" borderId="0" xfId="2" applyNumberFormat="1" applyFont="1" applyFill="1" applyAlignment="1"/>
  </cellXfs>
  <cellStyles count="3">
    <cellStyle name="Гиперссылка" xfId="2" builtinId="8"/>
    <cellStyle name="Обычный" xfId="0" builtinId="0"/>
    <cellStyle name="Обычный 2" xfId="1" xr:uid="{84DF0C59-D7B1-47E8-B084-6BA2643209B6}"/>
  </cellStyles>
  <dxfs count="23">
    <dxf>
      <font>
        <color theme="1"/>
      </font>
      <fill>
        <patternFill>
          <bgColor theme="6" tint="-0.2499465926084170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92528</xdr:colOff>
      <xdr:row>5</xdr:row>
      <xdr:rowOff>68036</xdr:rowOff>
    </xdr:from>
    <xdr:ext cx="2114222" cy="2254249"/>
    <xdr:pic>
      <xdr:nvPicPr>
        <xdr:cNvPr id="2" name="Рисунок 1">
          <a:extLst>
            <a:ext uri="{FF2B5EF4-FFF2-40B4-BE49-F238E27FC236}">
              <a16:creationId xmlns:a16="http://schemas.microsoft.com/office/drawing/2014/main" id="{A8677DD3-9D1D-408B-9769-20FA3F584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88528" y="1020536"/>
          <a:ext cx="2114222" cy="2254249"/>
        </a:xfrm>
        <a:prstGeom prst="rect">
          <a:avLst/>
        </a:prstGeom>
      </xdr:spPr>
    </xdr:pic>
    <xdr:clientData/>
  </xdr:oneCellAnchor>
  <xdr:oneCellAnchor>
    <xdr:from>
      <xdr:col>16</xdr:col>
      <xdr:colOff>66675</xdr:colOff>
      <xdr:row>5</xdr:row>
      <xdr:rowOff>76200</xdr:rowOff>
    </xdr:from>
    <xdr:ext cx="8852188" cy="23656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36FCCEE-87EB-472D-82BE-FF4E886EFB36}"/>
            </a:ext>
          </a:extLst>
        </xdr:cNvPr>
        <xdr:cNvSpPr/>
      </xdr:nvSpPr>
      <xdr:spPr>
        <a:xfrm>
          <a:off x="9820275" y="1028700"/>
          <a:ext cx="8852188" cy="2365664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</a:bodyPr>
        <a:lstStyle/>
        <a:p>
          <a:pPr algn="l"/>
          <a:r>
            <a:rPr lang="ru-RU" sz="1000" b="0" i="0" u="sng" strike="noStrike" baseline="0">
              <a:solidFill>
                <a:srgbClr val="C00000"/>
              </a:solidFill>
              <a:latin typeface="+mn-lt"/>
              <a:ea typeface="+mn-ea"/>
              <a:cs typeface="+mn-cs"/>
            </a:rPr>
            <a:t>Встраиваемый в пол конвектор с естественной конвекцией </a:t>
          </a:r>
          <a:r>
            <a:rPr lang="de-DE" sz="1000" b="0" i="0" u="sng" strike="noStrike" baseline="0">
              <a:solidFill>
                <a:srgbClr val="C00000"/>
              </a:solidFill>
              <a:latin typeface="+mn-lt"/>
              <a:ea typeface="+mn-ea"/>
              <a:cs typeface="+mn-cs"/>
            </a:rPr>
            <a:t>VITRON </a:t>
          </a:r>
          <a:r>
            <a:rPr lang="de-DE" sz="1000" b="0" i="0" u="none" strike="noStrike" baseline="0">
              <a:solidFill>
                <a:srgbClr val="C00000"/>
              </a:solidFill>
              <a:latin typeface="+mn-lt"/>
              <a:ea typeface="+mn-ea"/>
              <a:cs typeface="+mn-cs"/>
            </a:rPr>
            <a:t>-</a:t>
          </a:r>
          <a:r>
            <a:rPr lang="ru-RU" sz="1000" b="0" i="0" u="none" strike="noStrike" baseline="0">
              <a:latin typeface="+mn-lt"/>
              <a:ea typeface="+mn-ea"/>
              <a:cs typeface="+mn-cs"/>
            </a:rPr>
            <a:t> отопительный прибор, в котором установлен медно-алюминиевый теплообменник, тепло от которого передаётся в отапливаемое помещение путём естественной конвекции. Позволяет преградить поток холодного воздуха от застеклённых фасадов или окон. Данный тип конвектора служит для отопления только сухих помещений. Применяется в качестве основного отопительного прибора в помещениях с небольшими потребностями в отоплении или вспомогательного отопительного прибора с системами тёплого пола, вентиляции, радиаторного водяного отопления. Может быть установлен как в однотрубную, так и в двухтрубную систему отопления.</a:t>
          </a:r>
          <a:endParaRPr lang="ru-RU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r>
            <a:rPr lang="ru-RU" sz="1000">
              <a:latin typeface="+mn-lt"/>
            </a:rPr>
            <a:t>Конструктивные особенности: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latin typeface="+mn-lt"/>
              <a:ea typeface="+mn-ea"/>
              <a:cs typeface="+mn-cs"/>
            </a:rPr>
            <a:t>материал корпуса- оцинкованная сталь покрытая износостойким порошковым покрытием (цвет покрытия: чёрный матовый);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latin typeface="+mn-lt"/>
              <a:ea typeface="+mn-ea"/>
              <a:cs typeface="+mn-cs"/>
            </a:rPr>
            <a:t>материал решётки- анодированный алюминий, дерево;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latin typeface="+mn-lt"/>
              <a:ea typeface="+mn-ea"/>
              <a:cs typeface="+mn-cs"/>
            </a:rPr>
            <a:t>регулировка по высоте от 0 до 40 мм за счёт специальных регулировочных ножек;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latin typeface="+mn-lt"/>
              <a:ea typeface="+mn-ea"/>
              <a:cs typeface="+mn-cs"/>
            </a:rPr>
            <a:t>подключение теплообменника- </a:t>
          </a:r>
          <a:r>
            <a:rPr lang="de-DE" sz="1000" b="1" i="0" u="none" strike="noStrike" baseline="0">
              <a:latin typeface="+mn-lt"/>
              <a:ea typeface="+mn-ea"/>
              <a:cs typeface="+mn-cs"/>
            </a:rPr>
            <a:t>G1/2’’</a:t>
          </a:r>
          <a:r>
            <a:rPr lang="de-DE" sz="1000" b="0" i="0" u="none" strike="noStrike" baseline="0">
              <a:latin typeface="+mn-lt"/>
              <a:ea typeface="+mn-ea"/>
              <a:cs typeface="+mn-cs"/>
            </a:rPr>
            <a:t> (</a:t>
          </a:r>
          <a:r>
            <a:rPr lang="ru-RU" sz="1000" b="0" i="0" u="none" strike="noStrike" baseline="0">
              <a:latin typeface="+mn-lt"/>
              <a:ea typeface="+mn-ea"/>
              <a:cs typeface="+mn-cs"/>
            </a:rPr>
            <a:t>внутренняя резьба);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latin typeface="+mn-lt"/>
              <a:ea typeface="+mn-ea"/>
              <a:cs typeface="+mn-cs"/>
            </a:rPr>
            <a:t>применение материалов с повышенными теплопередающими свойствами (С</a:t>
          </a:r>
          <a:r>
            <a:rPr lang="de-DE" sz="1000" b="0" i="0" u="none" strike="noStrike" baseline="0">
              <a:latin typeface="+mn-lt"/>
              <a:ea typeface="+mn-ea"/>
              <a:cs typeface="+mn-cs"/>
            </a:rPr>
            <a:t>u- </a:t>
          </a:r>
          <a:r>
            <a:rPr lang="ru-RU" sz="1000" b="0" i="0" u="none" strike="noStrike" baseline="0">
              <a:latin typeface="+mn-lt"/>
              <a:ea typeface="+mn-ea"/>
              <a:cs typeface="+mn-cs"/>
            </a:rPr>
            <a:t>медь, </a:t>
          </a:r>
          <a:r>
            <a:rPr lang="de-DE" sz="1000" b="0" i="0" u="none" strike="noStrike" baseline="0">
              <a:latin typeface="+mn-lt"/>
              <a:ea typeface="+mn-ea"/>
              <a:cs typeface="+mn-cs"/>
            </a:rPr>
            <a:t>Al- </a:t>
          </a:r>
          <a:r>
            <a:rPr lang="ru-RU" sz="1000" b="0" i="0" u="none" strike="noStrike" baseline="0">
              <a:latin typeface="+mn-lt"/>
              <a:ea typeface="+mn-ea"/>
              <a:cs typeface="+mn-cs"/>
            </a:rPr>
            <a:t>алюминий) и стойких к коррозии;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latin typeface="+mn-lt"/>
              <a:ea typeface="+mn-ea"/>
              <a:cs typeface="+mn-cs"/>
            </a:rPr>
            <a:t>съёмный медно-алюминиевый теплообменник с износостойким порошковым покрытием (цвет покрытия: чёрный матовый);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ru-RU" sz="1000" b="0" i="0" u="none" strike="noStrike" baseline="0">
              <a:latin typeface="+mn-lt"/>
              <a:ea typeface="+mn-ea"/>
              <a:cs typeface="+mn-cs"/>
            </a:rPr>
            <a:t>специальные юстировочные шпильки позволяют легко выровнять конвектор в горизонтальной плоскости.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A10C8-90FA-4F67-A43B-B31A6DA5956C}">
  <sheetPr>
    <tabColor rgb="FF00CC99"/>
  </sheetPr>
  <dimension ref="A1:BF207"/>
  <sheetViews>
    <sheetView tabSelected="1" topLeftCell="A3" zoomScale="90" zoomScaleNormal="90" workbookViewId="0">
      <pane xSplit="9" ySplit="65" topLeftCell="J68" activePane="bottomRight" state="frozen"/>
      <selection activeCell="A3" sqref="A3"/>
      <selection pane="topRight" activeCell="J3" sqref="J3"/>
      <selection pane="bottomLeft" activeCell="A67" sqref="A67"/>
      <selection pane="bottomRight" activeCell="AL120" sqref="AL120"/>
    </sheetView>
  </sheetViews>
  <sheetFormatPr defaultRowHeight="15" x14ac:dyDescent="0.25"/>
  <cols>
    <col min="1" max="1" width="9.140625" style="1"/>
    <col min="2" max="2" width="29.85546875" style="1" customWidth="1"/>
    <col min="3" max="3" width="5.7109375" style="1" customWidth="1"/>
    <col min="4" max="4" width="7" style="1" hidden="1" customWidth="1"/>
    <col min="5" max="6" width="5.85546875" style="2" hidden="1" customWidth="1"/>
    <col min="7" max="7" width="5.7109375" style="1" hidden="1" customWidth="1"/>
    <col min="8" max="8" width="5.85546875" style="1" hidden="1" customWidth="1"/>
    <col min="9" max="9" width="5.42578125" style="1" hidden="1" customWidth="1"/>
    <col min="10" max="58" width="6.140625" style="1" customWidth="1"/>
    <col min="59" max="16384" width="9.140625" style="1"/>
  </cols>
  <sheetData>
    <row r="1" spans="1:58" s="727" customFormat="1" ht="16.5" customHeight="1" x14ac:dyDescent="0.25">
      <c r="A1" s="728" t="s">
        <v>167</v>
      </c>
      <c r="B1" s="728"/>
      <c r="C1" s="728"/>
      <c r="D1" s="728"/>
      <c r="E1" s="728"/>
      <c r="F1" s="729"/>
      <c r="G1" s="728"/>
      <c r="H1" s="728"/>
      <c r="I1" s="728"/>
      <c r="J1" s="726" t="s">
        <v>166</v>
      </c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</row>
    <row r="2" spans="1:58" x14ac:dyDescent="0.25">
      <c r="J2" s="726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</row>
    <row r="3" spans="1:58" x14ac:dyDescent="0.25">
      <c r="J3" s="726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</row>
    <row r="4" spans="1:58" ht="15.75" thickBot="1" x14ac:dyDescent="0.3">
      <c r="B4" s="725" t="s">
        <v>165</v>
      </c>
      <c r="D4" s="703"/>
      <c r="E4" s="724"/>
      <c r="F4" s="724"/>
      <c r="G4" s="703"/>
      <c r="H4" s="723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</row>
    <row r="5" spans="1:58" ht="26.25" hidden="1" customHeight="1" thickBot="1" x14ac:dyDescent="0.3">
      <c r="C5" s="721" t="s">
        <v>164</v>
      </c>
      <c r="D5" s="719"/>
      <c r="E5" s="720"/>
      <c r="F5" s="720"/>
      <c r="G5" s="719"/>
      <c r="H5" s="718">
        <v>350</v>
      </c>
    </row>
    <row r="6" spans="1:58" x14ac:dyDescent="0.25">
      <c r="B6" s="717" t="s">
        <v>163</v>
      </c>
      <c r="C6" s="710">
        <v>75</v>
      </c>
      <c r="D6" s="705"/>
      <c r="E6" s="704"/>
      <c r="F6" s="704"/>
      <c r="G6" s="704"/>
      <c r="H6" s="462"/>
      <c r="I6" s="462"/>
      <c r="K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</row>
    <row r="7" spans="1:58" x14ac:dyDescent="0.25">
      <c r="B7" s="716" t="s">
        <v>162</v>
      </c>
      <c r="C7" s="708">
        <v>65</v>
      </c>
      <c r="D7" s="705"/>
      <c r="E7" s="704"/>
      <c r="F7" s="704"/>
      <c r="G7" s="704"/>
      <c r="H7" s="703"/>
      <c r="J7" s="462"/>
      <c r="K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</row>
    <row r="8" spans="1:58" x14ac:dyDescent="0.25">
      <c r="B8" s="716" t="s">
        <v>161</v>
      </c>
      <c r="C8" s="708">
        <v>20</v>
      </c>
      <c r="D8" s="705"/>
      <c r="E8" s="704"/>
      <c r="F8" s="704"/>
      <c r="G8" s="704"/>
      <c r="H8" s="703"/>
      <c r="I8" s="462"/>
      <c r="J8" s="462"/>
      <c r="K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</row>
    <row r="9" spans="1:58" ht="15.75" thickBot="1" x14ac:dyDescent="0.3">
      <c r="B9" s="707" t="s">
        <v>160</v>
      </c>
      <c r="C9" s="715">
        <f>(C6+C7)/2-C8</f>
        <v>50</v>
      </c>
      <c r="D9" s="712"/>
      <c r="E9" s="712"/>
      <c r="F9" s="712"/>
      <c r="G9" s="712"/>
      <c r="H9" s="703"/>
      <c r="I9" s="462"/>
      <c r="J9" s="462"/>
      <c r="K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</row>
    <row r="10" spans="1:58" ht="15.75" thickBot="1" x14ac:dyDescent="0.3">
      <c r="B10" s="714"/>
      <c r="C10" s="713"/>
      <c r="D10" s="712"/>
      <c r="E10" s="712"/>
      <c r="F10" s="712"/>
      <c r="G10" s="712"/>
      <c r="H10" s="703"/>
      <c r="I10" s="462"/>
      <c r="J10" s="462"/>
      <c r="K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2"/>
    </row>
    <row r="11" spans="1:58" x14ac:dyDescent="0.25">
      <c r="B11" s="711" t="s">
        <v>159</v>
      </c>
      <c r="C11" s="710">
        <v>1000</v>
      </c>
      <c r="D11" s="705">
        <f>C11*(1+C12%)</f>
        <v>1020</v>
      </c>
      <c r="E11" s="704"/>
      <c r="F11" s="704"/>
      <c r="G11" s="704"/>
      <c r="H11" s="703"/>
      <c r="K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2"/>
      <c r="BA11" s="462"/>
      <c r="BB11" s="462"/>
      <c r="BC11" s="462"/>
      <c r="BD11" s="462"/>
      <c r="BE11" s="462"/>
      <c r="BF11" s="462"/>
    </row>
    <row r="12" spans="1:58" ht="14.25" customHeight="1" x14ac:dyDescent="0.25">
      <c r="B12" s="709" t="s">
        <v>158</v>
      </c>
      <c r="C12" s="708">
        <v>2</v>
      </c>
      <c r="D12" s="705">
        <f>C11*(1-C12%)</f>
        <v>980</v>
      </c>
      <c r="E12" s="704"/>
      <c r="F12" s="704"/>
      <c r="G12" s="704"/>
      <c r="H12" s="703"/>
      <c r="J12" s="702">
        <f>C11*(C12/100+1)</f>
        <v>1020</v>
      </c>
      <c r="K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</row>
    <row r="13" spans="1:58" ht="18" customHeight="1" thickBot="1" x14ac:dyDescent="0.3">
      <c r="B13" s="707" t="s">
        <v>157</v>
      </c>
      <c r="C13" s="706">
        <v>2</v>
      </c>
      <c r="D13" s="705"/>
      <c r="E13" s="704"/>
      <c r="F13" s="704"/>
      <c r="G13" s="704"/>
      <c r="H13" s="703"/>
      <c r="J13" s="702">
        <f>C11*ABS(C13/100-1)</f>
        <v>980</v>
      </c>
      <c r="K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</row>
    <row r="14" spans="1:58" ht="16.5" hidden="1" customHeight="1" thickBot="1" x14ac:dyDescent="0.25">
      <c r="C14" s="464"/>
      <c r="D14" s="464"/>
      <c r="E14" s="465"/>
      <c r="F14" s="465"/>
      <c r="G14" s="464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AD14" s="462"/>
      <c r="AE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</row>
    <row r="15" spans="1:58" ht="30.75" hidden="1" customHeight="1" thickBot="1" x14ac:dyDescent="0.55000000000000004">
      <c r="C15" s="464"/>
      <c r="D15" s="464"/>
      <c r="E15" s="465"/>
      <c r="F15" s="465"/>
      <c r="G15" s="464"/>
      <c r="H15" s="462"/>
      <c r="I15" s="462"/>
      <c r="J15" s="519" t="s">
        <v>156</v>
      </c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7"/>
      <c r="BA15" s="462"/>
      <c r="BB15" s="462"/>
      <c r="BC15" s="462"/>
      <c r="BD15" s="462"/>
      <c r="BE15" s="462"/>
      <c r="BF15" s="462"/>
    </row>
    <row r="16" spans="1:58" ht="14.25" hidden="1" customHeight="1" thickBot="1" x14ac:dyDescent="0.3">
      <c r="J16" s="701" t="s">
        <v>152</v>
      </c>
      <c r="K16" s="700"/>
      <c r="L16" s="700"/>
      <c r="M16" s="700"/>
      <c r="N16" s="700"/>
      <c r="O16" s="700"/>
      <c r="P16" s="700"/>
      <c r="Q16" s="700"/>
      <c r="R16" s="700"/>
      <c r="S16" s="699"/>
      <c r="T16" s="462"/>
      <c r="V16" s="701" t="s">
        <v>154</v>
      </c>
      <c r="W16" s="700"/>
      <c r="X16" s="700"/>
      <c r="Y16" s="700"/>
      <c r="Z16" s="700"/>
      <c r="AA16" s="700"/>
      <c r="AB16" s="700"/>
      <c r="AC16" s="700"/>
      <c r="AD16" s="700"/>
      <c r="AE16" s="699"/>
      <c r="AH16" s="698" t="s">
        <v>152</v>
      </c>
      <c r="AI16" s="697"/>
      <c r="AJ16" s="697"/>
      <c r="AK16" s="697"/>
      <c r="AL16" s="697"/>
      <c r="AM16" s="697"/>
      <c r="AN16" s="697"/>
      <c r="AO16" s="697"/>
      <c r="AP16" s="696"/>
      <c r="AR16" s="695" t="s">
        <v>154</v>
      </c>
      <c r="AS16" s="695"/>
      <c r="AT16" s="695"/>
      <c r="AU16" s="695"/>
      <c r="AV16" s="695"/>
      <c r="AW16" s="695"/>
      <c r="AX16" s="695"/>
      <c r="AY16" s="695"/>
      <c r="AZ16" s="695"/>
      <c r="BA16" s="462"/>
      <c r="BB16" s="462"/>
      <c r="BC16" s="462"/>
      <c r="BD16" s="462"/>
      <c r="BE16" s="462"/>
      <c r="BF16" s="462"/>
    </row>
    <row r="17" spans="10:58" ht="14.25" hidden="1" customHeight="1" thickBot="1" x14ac:dyDescent="0.25">
      <c r="J17" s="505" t="s">
        <v>62</v>
      </c>
      <c r="K17" s="596">
        <v>160</v>
      </c>
      <c r="L17" s="511">
        <v>200</v>
      </c>
      <c r="M17" s="511">
        <v>260</v>
      </c>
      <c r="N17" s="511">
        <v>300</v>
      </c>
      <c r="O17" s="511"/>
      <c r="P17" s="602">
        <v>360</v>
      </c>
      <c r="Q17" s="601"/>
      <c r="R17" s="511">
        <v>400</v>
      </c>
      <c r="S17" s="510"/>
      <c r="T17" s="464"/>
      <c r="U17" s="462"/>
      <c r="V17" s="694" t="s">
        <v>62</v>
      </c>
      <c r="W17" s="596">
        <v>160</v>
      </c>
      <c r="X17" s="511">
        <v>200</v>
      </c>
      <c r="Y17" s="511">
        <v>260</v>
      </c>
      <c r="Z17" s="511">
        <v>300</v>
      </c>
      <c r="AA17" s="511"/>
      <c r="AB17" s="602">
        <v>360</v>
      </c>
      <c r="AC17" s="601"/>
      <c r="AD17" s="511">
        <v>400</v>
      </c>
      <c r="AE17" s="510"/>
      <c r="AF17" s="462"/>
      <c r="AG17" s="462"/>
      <c r="AH17" s="501" t="s">
        <v>62</v>
      </c>
      <c r="AI17" s="600">
        <v>160</v>
      </c>
      <c r="AJ17" s="599">
        <v>200</v>
      </c>
      <c r="AK17" s="598">
        <v>260</v>
      </c>
      <c r="AL17" s="597">
        <v>300</v>
      </c>
      <c r="AM17" s="596"/>
      <c r="AN17" s="598">
        <v>360</v>
      </c>
      <c r="AO17" s="597">
        <v>400</v>
      </c>
      <c r="AP17" s="596"/>
      <c r="AQ17" s="462"/>
      <c r="AR17" s="571" t="s">
        <v>62</v>
      </c>
      <c r="AS17" s="600">
        <v>160</v>
      </c>
      <c r="AT17" s="599">
        <v>200</v>
      </c>
      <c r="AU17" s="598">
        <v>260</v>
      </c>
      <c r="AV17" s="597">
        <v>300</v>
      </c>
      <c r="AW17" s="596"/>
      <c r="AX17" s="598">
        <v>360</v>
      </c>
      <c r="AY17" s="597">
        <v>400</v>
      </c>
      <c r="AZ17" s="596"/>
      <c r="BA17" s="462"/>
      <c r="BB17" s="462"/>
      <c r="BC17" s="462"/>
      <c r="BD17" s="462"/>
      <c r="BE17" s="462"/>
      <c r="BF17" s="462"/>
    </row>
    <row r="18" spans="10:58" ht="18" hidden="1" customHeight="1" thickBot="1" x14ac:dyDescent="0.3">
      <c r="J18" s="693" t="s">
        <v>63</v>
      </c>
      <c r="K18" s="594"/>
      <c r="L18" s="502"/>
      <c r="M18" s="502"/>
      <c r="N18" s="473">
        <v>1</v>
      </c>
      <c r="O18" s="473">
        <v>2</v>
      </c>
      <c r="P18" s="593">
        <v>1</v>
      </c>
      <c r="Q18" s="473">
        <v>2</v>
      </c>
      <c r="R18" s="473">
        <v>1</v>
      </c>
      <c r="S18" s="472">
        <v>2</v>
      </c>
      <c r="T18" s="464"/>
      <c r="U18" s="462"/>
      <c r="V18" s="692" t="s">
        <v>63</v>
      </c>
      <c r="W18" s="590"/>
      <c r="X18" s="589"/>
      <c r="Y18" s="589"/>
      <c r="Z18" s="481">
        <v>1</v>
      </c>
      <c r="AA18" s="481">
        <v>2</v>
      </c>
      <c r="AB18" s="481">
        <v>1</v>
      </c>
      <c r="AC18" s="481">
        <v>2</v>
      </c>
      <c r="AD18" s="481">
        <v>1</v>
      </c>
      <c r="AE18" s="480">
        <v>2</v>
      </c>
      <c r="AF18" s="462"/>
      <c r="AG18" s="462"/>
      <c r="AH18" s="483" t="s">
        <v>63</v>
      </c>
      <c r="AI18" s="588"/>
      <c r="AJ18" s="587"/>
      <c r="AK18" s="586"/>
      <c r="AL18" s="571">
        <v>1</v>
      </c>
      <c r="AM18" s="571">
        <v>2</v>
      </c>
      <c r="AN18" s="586"/>
      <c r="AO18" s="571">
        <v>1</v>
      </c>
      <c r="AP18" s="571">
        <v>2</v>
      </c>
      <c r="AQ18" s="462"/>
      <c r="AR18" s="571" t="s">
        <v>63</v>
      </c>
      <c r="AS18" s="588"/>
      <c r="AT18" s="587"/>
      <c r="AU18" s="586"/>
      <c r="AV18" s="571">
        <v>1</v>
      </c>
      <c r="AW18" s="571">
        <v>2</v>
      </c>
      <c r="AX18" s="586"/>
      <c r="AY18" s="571">
        <v>1</v>
      </c>
      <c r="AZ18" s="571">
        <v>2</v>
      </c>
      <c r="BA18" s="462"/>
      <c r="BB18" s="462"/>
      <c r="BC18" s="462"/>
      <c r="BD18" s="462"/>
      <c r="BE18" s="462"/>
      <c r="BF18" s="462"/>
    </row>
    <row r="19" spans="10:58" ht="18" hidden="1" customHeight="1" thickBot="1" x14ac:dyDescent="0.3">
      <c r="J19" s="577">
        <v>65</v>
      </c>
      <c r="K19" s="691">
        <f>K21*0.71</f>
        <v>182.38337999999999</v>
      </c>
      <c r="L19" s="691">
        <f>L21*0.71</f>
        <v>202.64819999999997</v>
      </c>
      <c r="M19" s="691">
        <f>M21*0.71</f>
        <v>261.01871999999997</v>
      </c>
      <c r="N19" s="691">
        <f>N21*0.71</f>
        <v>280.43382555270722</v>
      </c>
      <c r="O19" s="691">
        <f>O21*0.71</f>
        <v>375.5616</v>
      </c>
      <c r="P19" s="691"/>
      <c r="Q19" s="691">
        <f>Q21*0.71</f>
        <v>403.41262799999993</v>
      </c>
      <c r="R19" s="691">
        <f>R21*0.71</f>
        <v>415.60485203260788</v>
      </c>
      <c r="S19" s="690">
        <f>S21*0.71</f>
        <v>541.32671999999991</v>
      </c>
      <c r="T19" s="683"/>
      <c r="U19" s="462"/>
      <c r="V19" s="689">
        <v>65</v>
      </c>
      <c r="W19" s="688">
        <v>1.8</v>
      </c>
      <c r="X19" s="687">
        <v>1.75</v>
      </c>
      <c r="Y19" s="687">
        <v>1.7</v>
      </c>
      <c r="Z19" s="687">
        <v>1.65</v>
      </c>
      <c r="AA19" s="687">
        <v>1.65</v>
      </c>
      <c r="AB19" s="687"/>
      <c r="AC19" s="687">
        <v>1.6</v>
      </c>
      <c r="AD19" s="687">
        <v>1.55</v>
      </c>
      <c r="AE19" s="686">
        <v>1.55</v>
      </c>
      <c r="AF19" s="462"/>
      <c r="AG19" s="462"/>
      <c r="AH19" s="475">
        <v>55</v>
      </c>
      <c r="AI19" s="573">
        <f>AI20*0.55</f>
        <v>115.85197800000002</v>
      </c>
      <c r="AJ19" s="573">
        <f>AJ20*0.55</f>
        <v>128.72441999999998</v>
      </c>
      <c r="AK19" s="573">
        <f>AK20*0.55</f>
        <v>165.802032</v>
      </c>
      <c r="AL19" s="573">
        <f>AL20*0.55</f>
        <v>178.13472580883234</v>
      </c>
      <c r="AM19" s="573">
        <f>AM20*0.55</f>
        <v>238.56095999999999</v>
      </c>
      <c r="AN19" s="573">
        <f>AN20*0.55</f>
        <v>256.25224679999997</v>
      </c>
      <c r="AO19" s="573">
        <f>AO20*0.55</f>
        <v>263.99688488268475</v>
      </c>
      <c r="AP19" s="573">
        <f>AP20*0.55</f>
        <v>343.856832</v>
      </c>
      <c r="AQ19" s="462"/>
      <c r="AR19" s="571">
        <v>55</v>
      </c>
      <c r="AS19" s="578">
        <v>1.85</v>
      </c>
      <c r="AT19" s="578">
        <v>1.8</v>
      </c>
      <c r="AU19" s="578">
        <v>1.75</v>
      </c>
      <c r="AV19" s="578">
        <v>1.7</v>
      </c>
      <c r="AW19" s="578">
        <v>1.7</v>
      </c>
      <c r="AX19" s="578">
        <v>1.65</v>
      </c>
      <c r="AY19" s="578">
        <v>1.6</v>
      </c>
      <c r="AZ19" s="578">
        <v>1.6</v>
      </c>
      <c r="BA19" s="462"/>
      <c r="BB19" s="462"/>
      <c r="BC19" s="462"/>
      <c r="BD19" s="462"/>
      <c r="BE19" s="462"/>
      <c r="BF19" s="462"/>
    </row>
    <row r="20" spans="10:58" ht="14.25" hidden="1" customHeight="1" thickBot="1" x14ac:dyDescent="0.3">
      <c r="J20" s="532">
        <v>70</v>
      </c>
      <c r="K20" s="685">
        <f>K22*0.71</f>
        <v>223.64202760739133</v>
      </c>
      <c r="L20" s="685">
        <f>L22*0.71</f>
        <v>254.13866773567196</v>
      </c>
      <c r="M20" s="685">
        <f>M22*0.71</f>
        <v>321.11084986879609</v>
      </c>
      <c r="N20" s="685">
        <f>N22*0.71</f>
        <v>343.95352294051128</v>
      </c>
      <c r="O20" s="685">
        <f>O22*0.71</f>
        <v>437.49764734670396</v>
      </c>
      <c r="P20" s="685"/>
      <c r="Q20" s="685">
        <f>Q22*0.71</f>
        <v>475.23930866570652</v>
      </c>
      <c r="R20" s="685">
        <f>R22*0.71</f>
        <v>496.94875110427813</v>
      </c>
      <c r="S20" s="684">
        <f>S22*0.71</f>
        <v>568.60214714941435</v>
      </c>
      <c r="T20" s="683"/>
      <c r="U20" s="462"/>
      <c r="V20" s="620">
        <v>70</v>
      </c>
      <c r="W20" s="682">
        <v>1.75</v>
      </c>
      <c r="X20" s="681">
        <v>1.7</v>
      </c>
      <c r="Y20" s="681">
        <v>1.65</v>
      </c>
      <c r="Z20" s="681">
        <v>1.6</v>
      </c>
      <c r="AA20" s="681">
        <v>1.6</v>
      </c>
      <c r="AB20" s="681"/>
      <c r="AC20" s="681">
        <v>1.55</v>
      </c>
      <c r="AD20" s="681">
        <v>1.5</v>
      </c>
      <c r="AE20" s="680">
        <v>1.5</v>
      </c>
      <c r="AF20" s="462"/>
      <c r="AG20" s="462"/>
      <c r="AH20" s="475">
        <v>75</v>
      </c>
      <c r="AI20" s="573">
        <v>210.63996</v>
      </c>
      <c r="AJ20" s="572">
        <v>234.04439999999997</v>
      </c>
      <c r="AK20" s="572">
        <v>301.45823999999999</v>
      </c>
      <c r="AL20" s="572">
        <v>323.88131965242241</v>
      </c>
      <c r="AM20" s="572">
        <v>433.74719999999996</v>
      </c>
      <c r="AN20" s="572">
        <v>465.91317599999985</v>
      </c>
      <c r="AO20" s="572">
        <v>479.99433615033593</v>
      </c>
      <c r="AP20" s="572">
        <v>625.19423999999992</v>
      </c>
      <c r="AR20" s="571">
        <v>75</v>
      </c>
      <c r="AS20" s="570">
        <v>1.7</v>
      </c>
      <c r="AT20" s="570">
        <v>1.65</v>
      </c>
      <c r="AU20" s="570">
        <v>1.6</v>
      </c>
      <c r="AV20" s="570">
        <v>1.55</v>
      </c>
      <c r="AW20" s="570">
        <v>1.55</v>
      </c>
      <c r="AX20" s="570">
        <v>1.5</v>
      </c>
      <c r="AY20" s="570">
        <v>1.45</v>
      </c>
      <c r="AZ20" s="570">
        <v>1.45</v>
      </c>
      <c r="BA20" s="462"/>
      <c r="BB20" s="462"/>
      <c r="BC20" s="462"/>
      <c r="BD20" s="462"/>
      <c r="BE20" s="462"/>
      <c r="BF20" s="462"/>
    </row>
    <row r="21" spans="10:58" ht="14.25" hidden="1" customHeight="1" x14ac:dyDescent="0.25">
      <c r="J21" s="532">
        <v>75</v>
      </c>
      <c r="K21" s="679">
        <f>L21*0.9</f>
        <v>256.87799999999999</v>
      </c>
      <c r="L21" s="678">
        <f>L23*0.71</f>
        <v>285.41999999999996</v>
      </c>
      <c r="M21" s="678">
        <f>M23*0.69</f>
        <v>367.63199999999995</v>
      </c>
      <c r="N21" s="678">
        <f>N23*0.66</f>
        <v>394.97721908832006</v>
      </c>
      <c r="O21" s="678">
        <f>O23*0.76</f>
        <v>528.96</v>
      </c>
      <c r="P21" s="678"/>
      <c r="Q21" s="678">
        <f>Q23*0.74</f>
        <v>568.18679999999995</v>
      </c>
      <c r="R21" s="678">
        <f>R23*0.72</f>
        <v>585.35894652479988</v>
      </c>
      <c r="S21" s="677">
        <f>S23*0.76</f>
        <v>762.4319999999999</v>
      </c>
      <c r="T21" s="608"/>
      <c r="U21" s="462"/>
      <c r="V21" s="620">
        <v>75</v>
      </c>
      <c r="W21" s="676">
        <v>1.7</v>
      </c>
      <c r="X21" s="675">
        <v>1.65</v>
      </c>
      <c r="Y21" s="675">
        <v>1.6</v>
      </c>
      <c r="Z21" s="675">
        <v>1.55</v>
      </c>
      <c r="AA21" s="675">
        <v>1.55</v>
      </c>
      <c r="AB21" s="675"/>
      <c r="AC21" s="675">
        <v>1.5</v>
      </c>
      <c r="AD21" s="675">
        <v>1.45</v>
      </c>
      <c r="AE21" s="674">
        <v>1.45</v>
      </c>
      <c r="AF21" s="462"/>
      <c r="AG21" s="462"/>
      <c r="AQ21" s="462"/>
      <c r="BA21" s="462"/>
      <c r="BB21" s="462"/>
      <c r="BC21" s="462"/>
      <c r="BD21" s="462"/>
      <c r="BE21" s="462"/>
      <c r="BF21" s="462"/>
    </row>
    <row r="22" spans="10:58" ht="14.25" hidden="1" customHeight="1" x14ac:dyDescent="0.25">
      <c r="J22" s="532">
        <v>80</v>
      </c>
      <c r="K22" s="673">
        <f>K24*0.71</f>
        <v>314.98877127801597</v>
      </c>
      <c r="L22" s="673">
        <f>L24*0.71</f>
        <v>357.94178554319996</v>
      </c>
      <c r="M22" s="673">
        <f>M24*0.71</f>
        <v>452.26880263210722</v>
      </c>
      <c r="N22" s="673">
        <f>N24*0.71</f>
        <v>484.44158160635391</v>
      </c>
      <c r="O22" s="673">
        <f>O24*0.71</f>
        <v>616.19386950239993</v>
      </c>
      <c r="P22" s="673"/>
      <c r="Q22" s="673">
        <f>Q24*0.71</f>
        <v>669.35113896578389</v>
      </c>
      <c r="R22" s="673">
        <f>R24*0.71</f>
        <v>699.92781845672982</v>
      </c>
      <c r="S22" s="672">
        <f>S24*0.71</f>
        <v>800.84809457663994</v>
      </c>
      <c r="T22" s="671"/>
      <c r="U22" s="462"/>
      <c r="V22" s="620">
        <v>80</v>
      </c>
      <c r="W22" s="670">
        <v>1.65</v>
      </c>
      <c r="X22" s="669">
        <v>1.6</v>
      </c>
      <c r="Y22" s="669">
        <v>1.55</v>
      </c>
      <c r="Z22" s="669">
        <v>1.5</v>
      </c>
      <c r="AA22" s="669">
        <v>1.5</v>
      </c>
      <c r="AB22" s="669"/>
      <c r="AC22" s="669">
        <v>1.45</v>
      </c>
      <c r="AD22" s="669">
        <v>1.4</v>
      </c>
      <c r="AE22" s="668">
        <v>1.4</v>
      </c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</row>
    <row r="23" spans="10:58" ht="14.25" hidden="1" customHeight="1" x14ac:dyDescent="0.25">
      <c r="J23" s="532">
        <v>90</v>
      </c>
      <c r="K23" s="667">
        <f>L23*0.89</f>
        <v>357.78000000000003</v>
      </c>
      <c r="L23" s="666">
        <f>335*1.2</f>
        <v>402</v>
      </c>
      <c r="M23" s="665">
        <f>444*1.2</f>
        <v>532.79999999999995</v>
      </c>
      <c r="N23" s="665">
        <f>M23*1.12321759</f>
        <v>598.45033195200006</v>
      </c>
      <c r="O23" s="666">
        <f>580*1.2</f>
        <v>696</v>
      </c>
      <c r="P23" s="666"/>
      <c r="Q23" s="665">
        <f>L23*1.91</f>
        <v>767.81999999999994</v>
      </c>
      <c r="R23" s="665">
        <f>L23*2.02238442</f>
        <v>812.99853683999993</v>
      </c>
      <c r="S23" s="664">
        <f>836*1.2</f>
        <v>1003.1999999999999</v>
      </c>
      <c r="T23" s="663"/>
      <c r="U23" s="462"/>
      <c r="V23" s="620">
        <v>90</v>
      </c>
      <c r="W23" s="662">
        <v>1.6</v>
      </c>
      <c r="X23" s="661">
        <v>1.55</v>
      </c>
      <c r="Y23" s="661">
        <v>1.5</v>
      </c>
      <c r="Z23" s="661">
        <v>1.45</v>
      </c>
      <c r="AA23" s="661">
        <v>1.45</v>
      </c>
      <c r="AB23" s="661"/>
      <c r="AC23" s="661">
        <v>1.4</v>
      </c>
      <c r="AD23" s="661">
        <v>1.3</v>
      </c>
      <c r="AE23" s="660">
        <v>1.3</v>
      </c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</row>
    <row r="24" spans="10:58" ht="15" hidden="1" customHeight="1" x14ac:dyDescent="0.25">
      <c r="J24" s="532">
        <v>110</v>
      </c>
      <c r="K24" s="659">
        <f>L24*0.88</f>
        <v>443.64615672959997</v>
      </c>
      <c r="L24" s="658">
        <f>L23*1.25408796</f>
        <v>504.14335991999997</v>
      </c>
      <c r="M24" s="658">
        <f>L24*1.26352614</f>
        <v>636.9983135663482</v>
      </c>
      <c r="N24" s="658">
        <f>M24*1.07113641</f>
        <v>682.31208676951258</v>
      </c>
      <c r="O24" s="658">
        <f>O23*1.24695214</f>
        <v>867.87868944000002</v>
      </c>
      <c r="P24" s="658"/>
      <c r="Q24" s="658">
        <f>L24*1.87</f>
        <v>942.74808305039994</v>
      </c>
      <c r="R24" s="658">
        <f>L24*1.95542361</f>
        <v>985.81382881229558</v>
      </c>
      <c r="S24" s="657">
        <f>S23*1.12435712</f>
        <v>1127.9550627839999</v>
      </c>
      <c r="T24" s="608"/>
      <c r="U24" s="462"/>
      <c r="V24" s="620">
        <v>110</v>
      </c>
      <c r="W24" s="656">
        <v>1.5</v>
      </c>
      <c r="X24" s="655">
        <v>1.3</v>
      </c>
      <c r="Y24" s="655">
        <v>1.3</v>
      </c>
      <c r="Z24" s="655">
        <v>1.3</v>
      </c>
      <c r="AA24" s="655">
        <v>1.3</v>
      </c>
      <c r="AB24" s="655"/>
      <c r="AC24" s="655">
        <v>1.3</v>
      </c>
      <c r="AD24" s="655">
        <v>1.3</v>
      </c>
      <c r="AE24" s="654">
        <v>1.3</v>
      </c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2"/>
    </row>
    <row r="25" spans="10:58" ht="15" hidden="1" customHeight="1" x14ac:dyDescent="0.25">
      <c r="J25" s="532">
        <v>150</v>
      </c>
      <c r="K25" s="653">
        <f>L25*0.87</f>
        <v>675.46799999999996</v>
      </c>
      <c r="L25" s="651">
        <f>1.2*647</f>
        <v>776.4</v>
      </c>
      <c r="M25" s="652">
        <f>L25*1.2965421</f>
        <v>1006.63528644</v>
      </c>
      <c r="N25" s="650">
        <f>O25*0.92</f>
        <v>1107.3119999999999</v>
      </c>
      <c r="O25" s="651">
        <f>1003*1.2</f>
        <v>1203.5999999999999</v>
      </c>
      <c r="P25" s="650">
        <f>Q25*0.91</f>
        <v>1154.0754429968399</v>
      </c>
      <c r="Q25" s="650">
        <f>O25*1.05368459</f>
        <v>1268.214772524</v>
      </c>
      <c r="R25" s="650">
        <f>S25*0.9</f>
        <v>1229.04</v>
      </c>
      <c r="S25" s="649">
        <f>1138*1.2</f>
        <v>1365.6</v>
      </c>
      <c r="T25" s="648"/>
      <c r="U25" s="462"/>
      <c r="V25" s="620">
        <v>150</v>
      </c>
      <c r="W25" s="647">
        <v>1.4</v>
      </c>
      <c r="X25" s="646">
        <v>1.35</v>
      </c>
      <c r="Y25" s="646">
        <v>1.32</v>
      </c>
      <c r="Z25" s="646">
        <v>1.3</v>
      </c>
      <c r="AA25" s="646">
        <v>1.3</v>
      </c>
      <c r="AB25" s="646">
        <v>1.28</v>
      </c>
      <c r="AC25" s="646">
        <v>1.28</v>
      </c>
      <c r="AD25" s="646">
        <v>1.25</v>
      </c>
      <c r="AE25" s="645">
        <v>1.25</v>
      </c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2"/>
      <c r="BF25" s="462"/>
    </row>
    <row r="26" spans="10:58" ht="15" hidden="1" customHeight="1" x14ac:dyDescent="0.25">
      <c r="J26" s="532">
        <v>200</v>
      </c>
      <c r="K26" s="644"/>
      <c r="L26" s="643"/>
      <c r="M26" s="643">
        <f>M25*1.032</f>
        <v>1038.8476156060799</v>
      </c>
      <c r="N26" s="643">
        <f>M26*1.07113641</f>
        <v>1112.7475055173563</v>
      </c>
      <c r="O26" s="643"/>
      <c r="P26" s="643"/>
      <c r="Q26" s="643">
        <f>1874/1268*Q25</f>
        <v>1874.3174161750599</v>
      </c>
      <c r="R26" s="643"/>
      <c r="S26" s="642"/>
      <c r="T26" s="608"/>
      <c r="U26" s="462"/>
      <c r="V26" s="620">
        <v>200</v>
      </c>
      <c r="W26" s="641">
        <v>1.3</v>
      </c>
      <c r="X26" s="640">
        <v>1.25</v>
      </c>
      <c r="Y26" s="640">
        <v>1.3</v>
      </c>
      <c r="Z26" s="640">
        <v>1.28</v>
      </c>
      <c r="AA26" s="640"/>
      <c r="AB26" s="640"/>
      <c r="AC26" s="640">
        <v>1.26</v>
      </c>
      <c r="AD26" s="640"/>
      <c r="AE26" s="639"/>
      <c r="AF26" s="462"/>
      <c r="AG26" s="462"/>
      <c r="AH26" s="462"/>
      <c r="AI26" s="462">
        <v>856.83302508671989</v>
      </c>
      <c r="AJ26" s="462">
        <v>973.67389214399986</v>
      </c>
      <c r="AK26" s="462">
        <v>1230.2624145594843</v>
      </c>
      <c r="AL26" s="462">
        <v>1317.7788660891779</v>
      </c>
      <c r="AM26" s="462">
        <v>1500.8315957039999</v>
      </c>
      <c r="AN26" s="462">
        <v>1820.7701783092798</v>
      </c>
      <c r="AO26" s="462">
        <v>1903.9449171389708</v>
      </c>
      <c r="AP26" s="462">
        <v>1535.4220830719999</v>
      </c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</row>
    <row r="27" spans="10:58" ht="15" hidden="1" customHeight="1" x14ac:dyDescent="0.25">
      <c r="J27" s="532">
        <v>300</v>
      </c>
      <c r="K27" s="638"/>
      <c r="L27" s="637"/>
      <c r="M27" s="637">
        <f>1194/1039*M26</f>
        <v>1193.8248826117992</v>
      </c>
      <c r="N27" s="637">
        <f>M27*1.07113641</f>
        <v>1278.7492989294742</v>
      </c>
      <c r="O27" s="637"/>
      <c r="P27" s="637"/>
      <c r="Q27" s="637">
        <f>2148/1874*Q26</f>
        <v>2148.3638260106877</v>
      </c>
      <c r="R27" s="637"/>
      <c r="S27" s="636"/>
      <c r="T27" s="608"/>
      <c r="U27" s="462"/>
      <c r="V27" s="620">
        <v>300</v>
      </c>
      <c r="W27" s="635">
        <v>1.2</v>
      </c>
      <c r="X27" s="634"/>
      <c r="Y27" s="634">
        <v>1.28</v>
      </c>
      <c r="Z27" s="634">
        <v>1.26</v>
      </c>
      <c r="AA27" s="634"/>
      <c r="AB27" s="634"/>
      <c r="AC27" s="634">
        <v>1.24</v>
      </c>
      <c r="AD27" s="634"/>
      <c r="AE27" s="633"/>
      <c r="AF27" s="462"/>
      <c r="AG27" s="462"/>
      <c r="AH27" s="462"/>
      <c r="AI27" s="462">
        <v>1074.5439804916334</v>
      </c>
      <c r="AJ27" s="462">
        <v>1221.0727051041288</v>
      </c>
      <c r="AK27" s="462">
        <v>1542.8572817395782</v>
      </c>
      <c r="AL27" s="462">
        <v>1652.6106099048905</v>
      </c>
      <c r="AM27" s="462">
        <v>1871.4651700427178</v>
      </c>
      <c r="AN27" s="462">
        <v>2283.4059585447208</v>
      </c>
      <c r="AO27" s="462">
        <v>2387.7143970871807</v>
      </c>
      <c r="AP27" s="462">
        <v>1726.3627513072345</v>
      </c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2"/>
      <c r="BD27" s="462"/>
      <c r="BE27" s="462"/>
      <c r="BF27" s="462"/>
    </row>
    <row r="28" spans="10:58" ht="15" hidden="1" customHeight="1" x14ac:dyDescent="0.25">
      <c r="J28" s="532">
        <v>400</v>
      </c>
      <c r="K28" s="632"/>
      <c r="L28" s="629"/>
      <c r="M28" s="630">
        <f>1396/1194*M27</f>
        <v>1395.7952563869949</v>
      </c>
      <c r="N28" s="631">
        <f>M28*1.07113641</f>
        <v>1495.0871200213953</v>
      </c>
      <c r="O28" s="630"/>
      <c r="P28" s="630"/>
      <c r="Q28" s="630">
        <f>2516/2148*Q27</f>
        <v>2516.4261574687571</v>
      </c>
      <c r="R28" s="629"/>
      <c r="S28" s="628"/>
      <c r="T28" s="627"/>
      <c r="U28" s="462"/>
      <c r="V28" s="620">
        <v>400</v>
      </c>
      <c r="W28" s="626">
        <v>1.1000000000000001</v>
      </c>
      <c r="X28" s="625"/>
      <c r="Y28" s="625">
        <v>1.27</v>
      </c>
      <c r="Z28" s="625">
        <v>1.25</v>
      </c>
      <c r="AA28" s="625"/>
      <c r="AB28" s="625"/>
      <c r="AC28" s="625">
        <v>1.22</v>
      </c>
      <c r="AD28" s="625"/>
      <c r="AE28" s="624"/>
      <c r="AF28" s="462"/>
      <c r="AG28" s="462"/>
      <c r="AH28" s="462"/>
      <c r="AI28" s="462">
        <v>1347.5726684250321</v>
      </c>
      <c r="AJ28" s="462">
        <v>1531.3325777557184</v>
      </c>
      <c r="AK28" s="462">
        <v>1934.8787410279326</v>
      </c>
      <c r="AL28" s="462">
        <v>2072.5190684499794</v>
      </c>
      <c r="AM28" s="462">
        <v>2333.627498720231</v>
      </c>
      <c r="AN28" s="462">
        <v>2863.5919204031934</v>
      </c>
      <c r="AO28" s="462">
        <v>2994.4038773056923</v>
      </c>
      <c r="AP28" s="462">
        <v>1941.0482511350783</v>
      </c>
      <c r="AQ28" s="462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2"/>
      <c r="BD28" s="462"/>
      <c r="BE28" s="462"/>
      <c r="BF28" s="462"/>
    </row>
    <row r="29" spans="10:58" ht="15" hidden="1" customHeight="1" x14ac:dyDescent="0.25">
      <c r="J29" s="532">
        <v>500</v>
      </c>
      <c r="K29" s="623"/>
      <c r="L29" s="622"/>
      <c r="M29" s="622">
        <f>1606/1396*M28</f>
        <v>1605.7644568463566</v>
      </c>
      <c r="N29" s="622">
        <f>M29*1.07113641</f>
        <v>1719.9927756120064</v>
      </c>
      <c r="O29" s="622"/>
      <c r="P29" s="622"/>
      <c r="Q29" s="622">
        <f>2891/2516*Q28</f>
        <v>2891.4896745795618</v>
      </c>
      <c r="R29" s="622"/>
      <c r="S29" s="621"/>
      <c r="T29" s="608"/>
      <c r="U29" s="462"/>
      <c r="V29" s="620">
        <v>500</v>
      </c>
      <c r="W29" s="619">
        <v>1</v>
      </c>
      <c r="X29" s="618"/>
      <c r="Y29" s="618">
        <v>1.26</v>
      </c>
      <c r="Z29" s="618">
        <v>1.24</v>
      </c>
      <c r="AA29" s="618"/>
      <c r="AB29" s="618"/>
      <c r="AC29" s="618">
        <v>1.2</v>
      </c>
      <c r="AD29" s="618"/>
      <c r="AE29" s="617"/>
      <c r="AF29" s="462"/>
      <c r="AG29" s="462"/>
      <c r="AH29" s="462"/>
      <c r="AI29" s="462">
        <v>1689.974658696905</v>
      </c>
      <c r="AJ29" s="462">
        <v>1920.4257485192102</v>
      </c>
      <c r="AK29" s="462">
        <v>2426.5081331830884</v>
      </c>
      <c r="AL29" s="462">
        <v>2599.1212106135354</v>
      </c>
      <c r="AM29" s="462">
        <v>2909.9218034920395</v>
      </c>
      <c r="AN29" s="462">
        <v>3591.196149730923</v>
      </c>
      <c r="AO29" s="462">
        <v>3755.245849906386</v>
      </c>
      <c r="AP29" s="462">
        <v>2182.4314214272736</v>
      </c>
      <c r="AQ29" s="462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  <c r="BF29" s="462"/>
    </row>
    <row r="30" spans="10:58" ht="15" hidden="1" customHeight="1" thickBot="1" x14ac:dyDescent="0.3">
      <c r="J30" s="525">
        <v>600</v>
      </c>
      <c r="K30" s="616"/>
      <c r="L30" s="615"/>
      <c r="M30" s="615">
        <f>1814/1606*M29</f>
        <v>1813.7339506346768</v>
      </c>
      <c r="N30" s="615">
        <f>M30*1.07113641</f>
        <v>1942.756472577945</v>
      </c>
      <c r="O30" s="615"/>
      <c r="P30" s="615"/>
      <c r="Q30" s="615">
        <f>3296</f>
        <v>3296</v>
      </c>
      <c r="R30" s="615"/>
      <c r="S30" s="614"/>
      <c r="T30" s="608"/>
      <c r="U30" s="462"/>
      <c r="V30" s="613">
        <v>600</v>
      </c>
      <c r="W30" s="612">
        <v>0.9</v>
      </c>
      <c r="X30" s="611"/>
      <c r="Y30" s="611">
        <v>1.25</v>
      </c>
      <c r="Z30" s="611">
        <v>1.23</v>
      </c>
      <c r="AA30" s="611"/>
      <c r="AB30" s="611"/>
      <c r="AC30" s="611">
        <v>1.18</v>
      </c>
      <c r="AD30" s="611"/>
      <c r="AE30" s="610"/>
      <c r="AF30" s="462"/>
      <c r="AG30" s="462"/>
      <c r="AH30" s="462"/>
      <c r="AI30" s="462">
        <v>2119.3768721768975</v>
      </c>
      <c r="AJ30" s="462">
        <v>2408.3828092919289</v>
      </c>
      <c r="AK30" s="462">
        <v>3043.0546346669871</v>
      </c>
      <c r="AL30" s="462">
        <v>3259.5266168110584</v>
      </c>
      <c r="AM30" s="462">
        <v>3628.5332200970583</v>
      </c>
      <c r="AN30" s="462">
        <v>4503.6758533759075</v>
      </c>
      <c r="AO30" s="462">
        <v>4709.4086072075652</v>
      </c>
      <c r="AP30" s="462">
        <v>2453.8323075934754</v>
      </c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62"/>
    </row>
    <row r="31" spans="10:58" ht="15" hidden="1" customHeight="1" thickBot="1" x14ac:dyDescent="0.25">
      <c r="J31" s="464"/>
      <c r="K31" s="609"/>
      <c r="L31" s="608"/>
      <c r="M31" s="608"/>
      <c r="N31" s="608"/>
      <c r="O31" s="608"/>
      <c r="P31" s="608"/>
      <c r="Q31" s="608"/>
      <c r="R31" s="608"/>
      <c r="S31" s="608"/>
      <c r="T31" s="608"/>
      <c r="U31" s="462"/>
      <c r="V31" s="464"/>
      <c r="W31" s="463"/>
      <c r="X31" s="463"/>
      <c r="Y31" s="463"/>
      <c r="Z31" s="463"/>
      <c r="AA31" s="463"/>
      <c r="AB31" s="463"/>
      <c r="AC31" s="463"/>
      <c r="AD31" s="463"/>
      <c r="AE31" s="463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  <c r="AZ31" s="462"/>
      <c r="BA31" s="462"/>
      <c r="BB31" s="462"/>
      <c r="BC31" s="462"/>
      <c r="BD31" s="462"/>
      <c r="BE31" s="462"/>
      <c r="BF31" s="462"/>
    </row>
    <row r="32" spans="10:58" ht="32.25" hidden="1" customHeight="1" thickBot="1" x14ac:dyDescent="0.55000000000000004">
      <c r="J32" s="519" t="s">
        <v>155</v>
      </c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7"/>
      <c r="BA32" s="462"/>
      <c r="BB32" s="462"/>
      <c r="BC32" s="462"/>
      <c r="BD32" s="462"/>
      <c r="BE32" s="462"/>
      <c r="BF32" s="462"/>
    </row>
    <row r="33" spans="10:58" ht="15" hidden="1" customHeight="1" thickBot="1" x14ac:dyDescent="0.3">
      <c r="J33" s="516" t="s">
        <v>152</v>
      </c>
      <c r="K33" s="515"/>
      <c r="L33" s="515"/>
      <c r="M33" s="515"/>
      <c r="N33" s="515"/>
      <c r="O33" s="515"/>
      <c r="P33" s="515"/>
      <c r="Q33" s="515"/>
      <c r="R33" s="515"/>
      <c r="S33" s="514"/>
      <c r="T33" s="462"/>
      <c r="V33" s="516" t="s">
        <v>154</v>
      </c>
      <c r="W33" s="515"/>
      <c r="X33" s="515"/>
      <c r="Y33" s="515"/>
      <c r="Z33" s="515"/>
      <c r="AA33" s="515"/>
      <c r="AB33" s="515"/>
      <c r="AC33" s="515"/>
      <c r="AD33" s="515"/>
      <c r="AE33" s="514"/>
      <c r="AH33" s="607" t="s">
        <v>152</v>
      </c>
      <c r="AI33" s="606"/>
      <c r="AJ33" s="606"/>
      <c r="AK33" s="606"/>
      <c r="AL33" s="606"/>
      <c r="AM33" s="606"/>
      <c r="AN33" s="606"/>
      <c r="AO33" s="606"/>
      <c r="AP33" s="605"/>
      <c r="AR33" s="571" t="s">
        <v>154</v>
      </c>
      <c r="AS33" s="571"/>
      <c r="AT33" s="571"/>
      <c r="AU33" s="571"/>
      <c r="AV33" s="571"/>
      <c r="AW33" s="571"/>
      <c r="AX33" s="571"/>
      <c r="AY33" s="571"/>
      <c r="AZ33" s="571"/>
      <c r="BA33" s="462"/>
      <c r="BB33" s="462"/>
      <c r="BC33" s="462"/>
      <c r="BD33" s="462"/>
      <c r="BE33" s="462"/>
      <c r="BF33" s="462"/>
    </row>
    <row r="34" spans="10:58" ht="15" hidden="1" customHeight="1" thickBot="1" x14ac:dyDescent="0.25">
      <c r="J34" s="604" t="s">
        <v>62</v>
      </c>
      <c r="K34" s="596">
        <v>160</v>
      </c>
      <c r="L34" s="511">
        <v>200</v>
      </c>
      <c r="M34" s="511">
        <v>260</v>
      </c>
      <c r="N34" s="511">
        <v>300</v>
      </c>
      <c r="O34" s="511"/>
      <c r="P34" s="602">
        <v>360</v>
      </c>
      <c r="Q34" s="601"/>
      <c r="R34" s="511">
        <v>400</v>
      </c>
      <c r="S34" s="510"/>
      <c r="T34" s="592"/>
      <c r="U34" s="466"/>
      <c r="V34" s="603" t="s">
        <v>62</v>
      </c>
      <c r="W34" s="596">
        <v>160</v>
      </c>
      <c r="X34" s="511">
        <v>200</v>
      </c>
      <c r="Y34" s="511">
        <v>260</v>
      </c>
      <c r="Z34" s="511">
        <v>300</v>
      </c>
      <c r="AA34" s="511"/>
      <c r="AB34" s="602">
        <v>360</v>
      </c>
      <c r="AC34" s="601"/>
      <c r="AD34" s="511">
        <v>400</v>
      </c>
      <c r="AE34" s="510"/>
      <c r="AF34" s="462"/>
      <c r="AG34" s="462"/>
      <c r="AH34" s="501" t="s">
        <v>62</v>
      </c>
      <c r="AI34" s="600">
        <v>160</v>
      </c>
      <c r="AJ34" s="599">
        <v>200</v>
      </c>
      <c r="AK34" s="598">
        <v>260</v>
      </c>
      <c r="AL34" s="597">
        <v>300</v>
      </c>
      <c r="AM34" s="596"/>
      <c r="AN34" s="598">
        <v>360</v>
      </c>
      <c r="AO34" s="597">
        <v>400</v>
      </c>
      <c r="AP34" s="596"/>
      <c r="AQ34" s="462"/>
      <c r="AR34" s="571" t="s">
        <v>62</v>
      </c>
      <c r="AS34" s="600">
        <v>160</v>
      </c>
      <c r="AT34" s="599">
        <v>200</v>
      </c>
      <c r="AU34" s="598">
        <v>260</v>
      </c>
      <c r="AV34" s="597">
        <v>300</v>
      </c>
      <c r="AW34" s="596"/>
      <c r="AX34" s="598">
        <v>360</v>
      </c>
      <c r="AY34" s="597">
        <v>400</v>
      </c>
      <c r="AZ34" s="596"/>
      <c r="BA34" s="462"/>
      <c r="BB34" s="462"/>
      <c r="BC34" s="462"/>
      <c r="BD34" s="462"/>
      <c r="BE34" s="462"/>
      <c r="BF34" s="462"/>
    </row>
    <row r="35" spans="10:58" ht="15" hidden="1" customHeight="1" thickBot="1" x14ac:dyDescent="0.3">
      <c r="J35" s="595" t="s">
        <v>63</v>
      </c>
      <c r="K35" s="594"/>
      <c r="L35" s="502"/>
      <c r="M35" s="502"/>
      <c r="N35" s="473">
        <v>1</v>
      </c>
      <c r="O35" s="473">
        <v>2</v>
      </c>
      <c r="P35" s="593">
        <v>1</v>
      </c>
      <c r="Q35" s="473">
        <v>2</v>
      </c>
      <c r="R35" s="473">
        <v>1</v>
      </c>
      <c r="S35" s="472">
        <v>2</v>
      </c>
      <c r="T35" s="592"/>
      <c r="U35" s="466"/>
      <c r="V35" s="591" t="s">
        <v>63</v>
      </c>
      <c r="W35" s="590"/>
      <c r="X35" s="589"/>
      <c r="Y35" s="589"/>
      <c r="Z35" s="481">
        <v>1</v>
      </c>
      <c r="AA35" s="481">
        <v>2</v>
      </c>
      <c r="AB35" s="481">
        <v>1</v>
      </c>
      <c r="AC35" s="481">
        <v>2</v>
      </c>
      <c r="AD35" s="481">
        <v>1</v>
      </c>
      <c r="AE35" s="480">
        <v>2</v>
      </c>
      <c r="AF35" s="462"/>
      <c r="AG35" s="462"/>
      <c r="AH35" s="483" t="s">
        <v>63</v>
      </c>
      <c r="AI35" s="588"/>
      <c r="AJ35" s="587"/>
      <c r="AK35" s="586"/>
      <c r="AL35" s="571">
        <v>1</v>
      </c>
      <c r="AM35" s="571">
        <v>2</v>
      </c>
      <c r="AN35" s="586"/>
      <c r="AO35" s="571">
        <v>1</v>
      </c>
      <c r="AP35" s="571">
        <v>2</v>
      </c>
      <c r="AQ35" s="462"/>
      <c r="AR35" s="571" t="s">
        <v>63</v>
      </c>
      <c r="AS35" s="588"/>
      <c r="AT35" s="587"/>
      <c r="AU35" s="586"/>
      <c r="AV35" s="571">
        <v>1</v>
      </c>
      <c r="AW35" s="571">
        <v>2</v>
      </c>
      <c r="AX35" s="586"/>
      <c r="AY35" s="571">
        <v>1</v>
      </c>
      <c r="AZ35" s="571">
        <v>2</v>
      </c>
      <c r="BA35" s="462"/>
      <c r="BB35" s="462"/>
      <c r="BC35" s="462"/>
      <c r="BD35" s="462"/>
      <c r="BE35" s="462"/>
      <c r="BF35" s="462"/>
    </row>
    <row r="36" spans="10:58" ht="15" hidden="1" customHeight="1" thickBot="1" x14ac:dyDescent="0.3">
      <c r="J36" s="585">
        <v>65</v>
      </c>
      <c r="K36" s="584"/>
      <c r="L36" s="584"/>
      <c r="M36" s="584"/>
      <c r="N36" s="584"/>
      <c r="O36" s="584"/>
      <c r="P36" s="584"/>
      <c r="Q36" s="584"/>
      <c r="R36" s="584"/>
      <c r="S36" s="583"/>
      <c r="T36" s="521"/>
      <c r="U36" s="466"/>
      <c r="V36" s="582">
        <v>65</v>
      </c>
      <c r="W36" s="581"/>
      <c r="X36" s="580"/>
      <c r="Y36" s="580"/>
      <c r="Z36" s="580"/>
      <c r="AA36" s="580"/>
      <c r="AB36" s="580"/>
      <c r="AC36" s="580"/>
      <c r="AD36" s="580"/>
      <c r="AE36" s="579"/>
      <c r="AF36" s="462"/>
      <c r="AG36" s="462"/>
      <c r="AH36" s="475">
        <v>55</v>
      </c>
      <c r="AI36" s="573">
        <f>AI37*0.55</f>
        <v>115.85197800000002</v>
      </c>
      <c r="AJ36" s="573">
        <f>AJ37*0.55</f>
        <v>128.72441999999998</v>
      </c>
      <c r="AK36" s="573">
        <f>AK37*0.55</f>
        <v>165.802032</v>
      </c>
      <c r="AL36" s="573">
        <f>AL37*0.55</f>
        <v>178.13472580883234</v>
      </c>
      <c r="AM36" s="573">
        <f>AM37*0.55</f>
        <v>238.56095999999999</v>
      </c>
      <c r="AN36" s="573">
        <f>AN37*0.55</f>
        <v>256.25224679999997</v>
      </c>
      <c r="AO36" s="573">
        <f>AO37*0.55</f>
        <v>263.99688488268475</v>
      </c>
      <c r="AP36" s="573">
        <f>AP37*0.55</f>
        <v>343.856832</v>
      </c>
      <c r="AQ36" s="462"/>
      <c r="AR36" s="571">
        <v>55</v>
      </c>
      <c r="AS36" s="578">
        <v>1.85</v>
      </c>
      <c r="AT36" s="578">
        <v>1.8</v>
      </c>
      <c r="AU36" s="578">
        <v>1.75</v>
      </c>
      <c r="AV36" s="578">
        <v>1.7</v>
      </c>
      <c r="AW36" s="578">
        <v>1.7</v>
      </c>
      <c r="AX36" s="578">
        <v>1.65</v>
      </c>
      <c r="AY36" s="578">
        <v>1.6</v>
      </c>
      <c r="AZ36" s="578">
        <v>1.6</v>
      </c>
      <c r="BA36" s="462"/>
      <c r="BB36" s="462"/>
      <c r="BC36" s="462"/>
      <c r="BD36" s="462"/>
      <c r="BE36" s="462"/>
      <c r="BF36" s="462"/>
    </row>
    <row r="37" spans="10:58" ht="15" hidden="1" customHeight="1" thickBot="1" x14ac:dyDescent="0.3">
      <c r="J37" s="577">
        <v>70</v>
      </c>
      <c r="K37" s="535"/>
      <c r="L37" s="535"/>
      <c r="M37" s="535"/>
      <c r="N37" s="535"/>
      <c r="O37" s="535"/>
      <c r="P37" s="535"/>
      <c r="Q37" s="535"/>
      <c r="R37" s="535"/>
      <c r="S37" s="569"/>
      <c r="T37" s="521"/>
      <c r="U37" s="466"/>
      <c r="V37" s="532">
        <v>70</v>
      </c>
      <c r="W37" s="576"/>
      <c r="X37" s="575"/>
      <c r="Y37" s="575"/>
      <c r="Z37" s="575"/>
      <c r="AA37" s="575"/>
      <c r="AB37" s="575"/>
      <c r="AC37" s="575"/>
      <c r="AD37" s="575"/>
      <c r="AE37" s="574"/>
      <c r="AF37" s="462"/>
      <c r="AG37" s="462"/>
      <c r="AH37" s="475">
        <v>75</v>
      </c>
      <c r="AI37" s="573">
        <v>210.63996</v>
      </c>
      <c r="AJ37" s="572">
        <v>234.04439999999997</v>
      </c>
      <c r="AK37" s="572">
        <v>301.45823999999999</v>
      </c>
      <c r="AL37" s="572">
        <v>323.88131965242241</v>
      </c>
      <c r="AM37" s="572">
        <v>433.74719999999996</v>
      </c>
      <c r="AN37" s="572">
        <v>465.91317599999985</v>
      </c>
      <c r="AO37" s="572">
        <v>479.99433615033593</v>
      </c>
      <c r="AP37" s="572">
        <v>625.19423999999992</v>
      </c>
      <c r="AR37" s="571">
        <v>75</v>
      </c>
      <c r="AS37" s="570">
        <v>1.7</v>
      </c>
      <c r="AT37" s="570">
        <v>1.65</v>
      </c>
      <c r="AU37" s="570">
        <v>1.6</v>
      </c>
      <c r="AV37" s="570">
        <v>1.55</v>
      </c>
      <c r="AW37" s="570">
        <v>1.55</v>
      </c>
      <c r="AX37" s="570">
        <v>1.5</v>
      </c>
      <c r="AY37" s="570">
        <v>1.45</v>
      </c>
      <c r="AZ37" s="570">
        <v>1.45</v>
      </c>
      <c r="BA37" s="462"/>
      <c r="BB37" s="462"/>
      <c r="BC37" s="462"/>
      <c r="BD37" s="462"/>
      <c r="BE37" s="462"/>
      <c r="BF37" s="462"/>
    </row>
    <row r="38" spans="10:58" ht="15" hidden="1" customHeight="1" x14ac:dyDescent="0.25">
      <c r="J38" s="532">
        <v>75</v>
      </c>
      <c r="K38" s="535"/>
      <c r="L38" s="534"/>
      <c r="M38" s="534"/>
      <c r="N38" s="534"/>
      <c r="O38" s="534"/>
      <c r="P38" s="534"/>
      <c r="Q38" s="534"/>
      <c r="R38" s="534"/>
      <c r="S38" s="533"/>
      <c r="T38" s="520"/>
      <c r="U38" s="466"/>
      <c r="V38" s="532">
        <v>75</v>
      </c>
      <c r="W38" s="531"/>
      <c r="X38" s="530"/>
      <c r="Y38" s="530"/>
      <c r="Z38" s="530"/>
      <c r="AA38" s="530"/>
      <c r="AB38" s="530"/>
      <c r="AC38" s="530"/>
      <c r="AD38" s="530"/>
      <c r="AE38" s="529"/>
      <c r="AF38" s="462"/>
      <c r="AG38" s="462"/>
      <c r="AQ38" s="462"/>
      <c r="BA38" s="462"/>
      <c r="BB38" s="462"/>
      <c r="BC38" s="462"/>
      <c r="BD38" s="462"/>
      <c r="BE38" s="462"/>
      <c r="BF38" s="462"/>
    </row>
    <row r="39" spans="10:58" ht="15" hidden="1" customHeight="1" x14ac:dyDescent="0.25">
      <c r="J39" s="532">
        <v>80</v>
      </c>
      <c r="K39" s="535"/>
      <c r="L39" s="535"/>
      <c r="M39" s="535"/>
      <c r="N39" s="535"/>
      <c r="O39" s="535"/>
      <c r="P39" s="535"/>
      <c r="Q39" s="535"/>
      <c r="R39" s="535"/>
      <c r="S39" s="569"/>
      <c r="T39" s="521"/>
      <c r="U39" s="466"/>
      <c r="V39" s="532">
        <v>80</v>
      </c>
      <c r="W39" s="568"/>
      <c r="X39" s="530"/>
      <c r="Y39" s="530"/>
      <c r="Z39" s="530"/>
      <c r="AA39" s="530"/>
      <c r="AB39" s="530"/>
      <c r="AC39" s="530"/>
      <c r="AD39" s="530"/>
      <c r="AE39" s="529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2"/>
      <c r="BE39" s="462"/>
      <c r="BF39" s="462"/>
    </row>
    <row r="40" spans="10:58" ht="14.25" hidden="1" customHeight="1" x14ac:dyDescent="0.25">
      <c r="J40" s="532">
        <v>90</v>
      </c>
      <c r="K40" s="567"/>
      <c r="L40" s="566">
        <f>335*1.2*1.2</f>
        <v>482.4</v>
      </c>
      <c r="M40" s="565">
        <f>444*1.2*1.2</f>
        <v>639.3599999999999</v>
      </c>
      <c r="N40" s="565">
        <f>M40*1.12321759</f>
        <v>718.14039834239998</v>
      </c>
      <c r="O40" s="566">
        <f>580*1.2*1.2</f>
        <v>835.19999999999993</v>
      </c>
      <c r="P40" s="565">
        <f>Q40*0.91</f>
        <v>838.45943999999997</v>
      </c>
      <c r="Q40" s="565">
        <f>L40*1.91</f>
        <v>921.3839999999999</v>
      </c>
      <c r="R40" s="565">
        <f>L40*2.02238442</f>
        <v>975.59824420799987</v>
      </c>
      <c r="S40" s="564">
        <f>836*1.2*1.2</f>
        <v>1203.8399999999999</v>
      </c>
      <c r="T40" s="549"/>
      <c r="U40" s="466"/>
      <c r="V40" s="532">
        <v>90</v>
      </c>
      <c r="W40" s="563"/>
      <c r="X40" s="562">
        <v>1.55</v>
      </c>
      <c r="Y40" s="562">
        <v>1.5</v>
      </c>
      <c r="Z40" s="562">
        <v>1.45</v>
      </c>
      <c r="AA40" s="562">
        <v>1.45</v>
      </c>
      <c r="AB40" s="562">
        <v>1.4</v>
      </c>
      <c r="AC40" s="562">
        <v>1.4</v>
      </c>
      <c r="AD40" s="562">
        <v>1.3</v>
      </c>
      <c r="AE40" s="561">
        <v>1.3</v>
      </c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</row>
    <row r="41" spans="10:58" ht="14.25" hidden="1" customHeight="1" x14ac:dyDescent="0.25">
      <c r="J41" s="532">
        <v>110</v>
      </c>
      <c r="K41" s="560"/>
      <c r="L41" s="559">
        <f>L40*1.25408796</f>
        <v>604.97203190399989</v>
      </c>
      <c r="M41" s="559">
        <f>L41*1.26352614</f>
        <v>764.39797627961786</v>
      </c>
      <c r="N41" s="559">
        <f>M41*1.07113641</f>
        <v>818.77450412341511</v>
      </c>
      <c r="O41" s="559">
        <f>O40*1.24695214</f>
        <v>1041.4544273280001</v>
      </c>
      <c r="P41" s="559">
        <f>Q41*0.91</f>
        <v>1029.4809066910366</v>
      </c>
      <c r="Q41" s="559">
        <f>L41*1.87</f>
        <v>1131.2976996604798</v>
      </c>
      <c r="R41" s="559">
        <f>L41*1.95542361</f>
        <v>1182.9765945747547</v>
      </c>
      <c r="S41" s="558">
        <f>S40*1.12435712</f>
        <v>1353.5460753407999</v>
      </c>
      <c r="T41" s="520"/>
      <c r="U41" s="466"/>
      <c r="V41" s="532">
        <v>110</v>
      </c>
      <c r="W41" s="557"/>
      <c r="X41" s="556">
        <v>1.3</v>
      </c>
      <c r="Y41" s="556">
        <v>1.3</v>
      </c>
      <c r="Z41" s="556">
        <v>1.3</v>
      </c>
      <c r="AA41" s="556">
        <v>1.3</v>
      </c>
      <c r="AB41" s="556">
        <v>1.3</v>
      </c>
      <c r="AC41" s="556">
        <v>1.3</v>
      </c>
      <c r="AD41" s="556">
        <v>1.3</v>
      </c>
      <c r="AE41" s="555">
        <v>1.3</v>
      </c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2"/>
      <c r="AZ41" s="462"/>
      <c r="BA41" s="462"/>
      <c r="BB41" s="462"/>
      <c r="BC41" s="462"/>
      <c r="BD41" s="462"/>
      <c r="BE41" s="462"/>
      <c r="BF41" s="462"/>
    </row>
    <row r="42" spans="10:58" ht="14.25" hidden="1" customHeight="1" x14ac:dyDescent="0.25">
      <c r="J42" s="532">
        <v>150</v>
      </c>
      <c r="K42" s="554">
        <f>L42*0.87</f>
        <v>810.5616</v>
      </c>
      <c r="L42" s="552">
        <f>1.2*647*1.2</f>
        <v>931.68</v>
      </c>
      <c r="M42" s="553">
        <f>L42*1.2965421</f>
        <v>1207.962343728</v>
      </c>
      <c r="N42" s="551">
        <f>O42*0.92</f>
        <v>1328.7744</v>
      </c>
      <c r="O42" s="552">
        <f>1003*1.2*1.2</f>
        <v>1444.32</v>
      </c>
      <c r="P42" s="551">
        <f>Q42*0.91</f>
        <v>1384.8905315962079</v>
      </c>
      <c r="Q42" s="551">
        <f>O42*1.05368459</f>
        <v>1521.8577270287999</v>
      </c>
      <c r="R42" s="551">
        <f>S42*0.9</f>
        <v>1474.848</v>
      </c>
      <c r="S42" s="550">
        <f>1138*1.2*1.2</f>
        <v>1638.7199999999998</v>
      </c>
      <c r="T42" s="549"/>
      <c r="U42" s="466"/>
      <c r="V42" s="532">
        <v>150</v>
      </c>
      <c r="W42" s="548"/>
      <c r="X42" s="547">
        <v>1.35</v>
      </c>
      <c r="Y42" s="547">
        <v>1.32</v>
      </c>
      <c r="Z42" s="547">
        <v>1.3</v>
      </c>
      <c r="AA42" s="547">
        <v>1.3</v>
      </c>
      <c r="AB42" s="547">
        <v>1.28</v>
      </c>
      <c r="AC42" s="547">
        <v>1.28</v>
      </c>
      <c r="AD42" s="547">
        <v>1.25</v>
      </c>
      <c r="AE42" s="546">
        <v>1.25</v>
      </c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</row>
    <row r="43" spans="10:58" ht="14.25" hidden="1" customHeight="1" x14ac:dyDescent="0.25">
      <c r="J43" s="532">
        <v>200</v>
      </c>
      <c r="K43" s="545">
        <f>K42*1.032</f>
        <v>836.49957119999999</v>
      </c>
      <c r="L43" s="545">
        <f>M43*0.93</f>
        <v>1660.3004194763666</v>
      </c>
      <c r="M43" s="545">
        <f>1874/1268*M42</f>
        <v>1785.2692682541576</v>
      </c>
      <c r="N43" s="545">
        <f>M43*1.07113641</f>
        <v>1912.2669148810855</v>
      </c>
      <c r="O43" s="545">
        <f>1874/1268*O42</f>
        <v>2134.5864984227128</v>
      </c>
      <c r="P43" s="545">
        <f>N43*1.07</f>
        <v>2046.1255989227616</v>
      </c>
      <c r="Q43" s="545">
        <f>1874/1268*Q42</f>
        <v>2249.1808994100716</v>
      </c>
      <c r="R43" s="545"/>
      <c r="S43" s="544"/>
      <c r="T43" s="520"/>
      <c r="U43" s="466"/>
      <c r="V43" s="532">
        <v>200</v>
      </c>
      <c r="W43" s="543"/>
      <c r="X43" s="542">
        <v>1.25</v>
      </c>
      <c r="Y43" s="542">
        <v>1.3</v>
      </c>
      <c r="Z43" s="542">
        <v>1.28</v>
      </c>
      <c r="AA43" s="542">
        <v>1.27</v>
      </c>
      <c r="AB43" s="542">
        <v>1.26</v>
      </c>
      <c r="AC43" s="542">
        <v>1.26</v>
      </c>
      <c r="AD43" s="542"/>
      <c r="AE43" s="541"/>
      <c r="AF43" s="462"/>
      <c r="AG43" s="462"/>
      <c r="AH43" s="462"/>
      <c r="AI43" s="462">
        <v>856.83302508671989</v>
      </c>
      <c r="AJ43" s="462">
        <v>973.67389214399986</v>
      </c>
      <c r="AK43" s="462">
        <v>1230.2624145594843</v>
      </c>
      <c r="AL43" s="462">
        <v>1317.7788660891779</v>
      </c>
      <c r="AM43" s="462">
        <v>1500.8315957039999</v>
      </c>
      <c r="AN43" s="462">
        <v>1820.7701783092798</v>
      </c>
      <c r="AO43" s="462">
        <v>1903.9449171389708</v>
      </c>
      <c r="AP43" s="462">
        <v>1535.4220830719999</v>
      </c>
      <c r="AQ43" s="462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  <c r="BB43" s="462"/>
      <c r="BC43" s="462"/>
      <c r="BD43" s="462"/>
      <c r="BE43" s="462"/>
      <c r="BF43" s="462"/>
    </row>
    <row r="44" spans="10:58" ht="14.25" hidden="1" customHeight="1" x14ac:dyDescent="0.25">
      <c r="J44" s="532">
        <v>300</v>
      </c>
      <c r="K44" s="535"/>
      <c r="L44" s="534"/>
      <c r="M44" s="534"/>
      <c r="N44" s="534"/>
      <c r="O44" s="534"/>
      <c r="P44" s="534"/>
      <c r="Q44" s="534"/>
      <c r="R44" s="534"/>
      <c r="S44" s="533"/>
      <c r="T44" s="520"/>
      <c r="U44" s="466"/>
      <c r="V44" s="532">
        <v>300</v>
      </c>
      <c r="W44" s="531"/>
      <c r="X44" s="530"/>
      <c r="Y44" s="530"/>
      <c r="Z44" s="530"/>
      <c r="AA44" s="530"/>
      <c r="AB44" s="530"/>
      <c r="AC44" s="530"/>
      <c r="AD44" s="530"/>
      <c r="AE44" s="529"/>
      <c r="AF44" s="462"/>
      <c r="AG44" s="462"/>
      <c r="AH44" s="462"/>
      <c r="AI44" s="462">
        <v>1074.5439804916334</v>
      </c>
      <c r="AJ44" s="462">
        <v>1221.0727051041288</v>
      </c>
      <c r="AK44" s="462">
        <v>1542.8572817395782</v>
      </c>
      <c r="AL44" s="462">
        <v>1652.6106099048905</v>
      </c>
      <c r="AM44" s="462">
        <v>1871.4651700427178</v>
      </c>
      <c r="AN44" s="462">
        <v>2283.4059585447208</v>
      </c>
      <c r="AO44" s="462">
        <v>2387.7143970871807</v>
      </c>
      <c r="AP44" s="462">
        <v>1726.3627513072345</v>
      </c>
      <c r="AQ44" s="462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462"/>
      <c r="BD44" s="462"/>
      <c r="BE44" s="462"/>
      <c r="BF44" s="462"/>
    </row>
    <row r="45" spans="10:58" ht="14.25" hidden="1" customHeight="1" x14ac:dyDescent="0.25">
      <c r="J45" s="532">
        <v>400</v>
      </c>
      <c r="K45" s="540"/>
      <c r="L45" s="538"/>
      <c r="M45" s="539"/>
      <c r="N45" s="534"/>
      <c r="O45" s="539"/>
      <c r="P45" s="539"/>
      <c r="Q45" s="539"/>
      <c r="R45" s="538"/>
      <c r="S45" s="537"/>
      <c r="T45" s="536"/>
      <c r="U45" s="466"/>
      <c r="V45" s="532">
        <v>400</v>
      </c>
      <c r="W45" s="531"/>
      <c r="X45" s="530"/>
      <c r="Y45" s="530"/>
      <c r="Z45" s="530"/>
      <c r="AA45" s="530"/>
      <c r="AB45" s="530"/>
      <c r="AC45" s="530"/>
      <c r="AD45" s="530"/>
      <c r="AE45" s="529"/>
      <c r="AF45" s="462"/>
      <c r="AG45" s="462"/>
      <c r="AH45" s="462"/>
      <c r="AI45" s="462">
        <v>1347.5726684250321</v>
      </c>
      <c r="AJ45" s="462">
        <v>1531.3325777557184</v>
      </c>
      <c r="AK45" s="462">
        <v>1934.8787410279326</v>
      </c>
      <c r="AL45" s="462">
        <v>2072.5190684499794</v>
      </c>
      <c r="AM45" s="462">
        <v>2333.627498720231</v>
      </c>
      <c r="AN45" s="462">
        <v>2863.5919204031934</v>
      </c>
      <c r="AO45" s="462">
        <v>2994.4038773056923</v>
      </c>
      <c r="AP45" s="462">
        <v>1941.0482511350783</v>
      </c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2"/>
      <c r="BE45" s="462"/>
      <c r="BF45" s="462"/>
    </row>
    <row r="46" spans="10:58" ht="14.25" hidden="1" customHeight="1" x14ac:dyDescent="0.25">
      <c r="J46" s="532">
        <v>500</v>
      </c>
      <c r="K46" s="535"/>
      <c r="L46" s="534"/>
      <c r="M46" s="534"/>
      <c r="N46" s="534"/>
      <c r="O46" s="534"/>
      <c r="P46" s="534"/>
      <c r="Q46" s="534"/>
      <c r="R46" s="534"/>
      <c r="S46" s="533"/>
      <c r="T46" s="520"/>
      <c r="U46" s="466"/>
      <c r="V46" s="532">
        <v>500</v>
      </c>
      <c r="W46" s="531"/>
      <c r="X46" s="530"/>
      <c r="Y46" s="530"/>
      <c r="Z46" s="530"/>
      <c r="AA46" s="530"/>
      <c r="AB46" s="530"/>
      <c r="AC46" s="530"/>
      <c r="AD46" s="530"/>
      <c r="AE46" s="529"/>
      <c r="AF46" s="462"/>
      <c r="AG46" s="462"/>
      <c r="AH46" s="462"/>
      <c r="AI46" s="462">
        <v>1689.974658696905</v>
      </c>
      <c r="AJ46" s="462">
        <v>1920.4257485192102</v>
      </c>
      <c r="AK46" s="462">
        <v>2426.5081331830884</v>
      </c>
      <c r="AL46" s="462">
        <v>2599.1212106135354</v>
      </c>
      <c r="AM46" s="462">
        <v>2909.9218034920395</v>
      </c>
      <c r="AN46" s="462">
        <v>3591.196149730923</v>
      </c>
      <c r="AO46" s="462">
        <v>3755.245849906386</v>
      </c>
      <c r="AP46" s="462">
        <v>2182.4314214272736</v>
      </c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2"/>
      <c r="BC46" s="462"/>
      <c r="BD46" s="462"/>
      <c r="BE46" s="462"/>
      <c r="BF46" s="462"/>
    </row>
    <row r="47" spans="10:58" ht="14.25" hidden="1" customHeight="1" thickBot="1" x14ac:dyDescent="0.3">
      <c r="J47" s="525">
        <v>600</v>
      </c>
      <c r="K47" s="528"/>
      <c r="L47" s="527"/>
      <c r="M47" s="527"/>
      <c r="N47" s="527"/>
      <c r="O47" s="527"/>
      <c r="P47" s="527"/>
      <c r="Q47" s="527"/>
      <c r="R47" s="527"/>
      <c r="S47" s="526"/>
      <c r="T47" s="520"/>
      <c r="U47" s="466"/>
      <c r="V47" s="525">
        <v>600</v>
      </c>
      <c r="W47" s="524"/>
      <c r="X47" s="523"/>
      <c r="Y47" s="523"/>
      <c r="Z47" s="523"/>
      <c r="AA47" s="523"/>
      <c r="AB47" s="523"/>
      <c r="AC47" s="523"/>
      <c r="AD47" s="523"/>
      <c r="AE47" s="522"/>
      <c r="AF47" s="462"/>
      <c r="AG47" s="462"/>
      <c r="AH47" s="462"/>
      <c r="AI47" s="462">
        <v>2119.3768721768975</v>
      </c>
      <c r="AJ47" s="462">
        <v>2408.3828092919289</v>
      </c>
      <c r="AK47" s="462">
        <v>3043.0546346669871</v>
      </c>
      <c r="AL47" s="462">
        <v>3259.5266168110584</v>
      </c>
      <c r="AM47" s="462">
        <v>3628.5332200970583</v>
      </c>
      <c r="AN47" s="462">
        <v>4503.6758533759075</v>
      </c>
      <c r="AO47" s="462">
        <v>4709.4086072075652</v>
      </c>
      <c r="AP47" s="462">
        <v>2453.8323075934754</v>
      </c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</row>
    <row r="48" spans="10:58" ht="14.25" hidden="1" customHeight="1" thickBot="1" x14ac:dyDescent="0.25">
      <c r="J48" s="465"/>
      <c r="K48" s="521"/>
      <c r="L48" s="520"/>
      <c r="M48" s="520"/>
      <c r="N48" s="520"/>
      <c r="O48" s="520"/>
      <c r="P48" s="520"/>
      <c r="Q48" s="520"/>
      <c r="R48" s="520"/>
      <c r="S48" s="520"/>
      <c r="T48" s="520"/>
      <c r="U48" s="466"/>
      <c r="V48" s="465"/>
      <c r="W48" s="467"/>
      <c r="X48" s="467"/>
      <c r="Y48" s="467"/>
      <c r="Z48" s="467"/>
      <c r="AA48" s="467"/>
      <c r="AB48" s="467"/>
      <c r="AC48" s="467"/>
      <c r="AD48" s="467"/>
      <c r="AE48" s="467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2"/>
      <c r="BE48" s="462"/>
      <c r="BF48" s="462"/>
    </row>
    <row r="49" spans="2:58" ht="32.25" hidden="1" customHeight="1" thickBot="1" x14ac:dyDescent="0.55000000000000004">
      <c r="E49" s="1"/>
      <c r="F49" s="1"/>
      <c r="J49" s="519" t="s">
        <v>153</v>
      </c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7"/>
      <c r="BA49" s="462"/>
      <c r="BB49" s="462"/>
      <c r="BC49" s="462"/>
      <c r="BD49" s="462"/>
      <c r="BE49" s="462"/>
      <c r="BF49" s="462"/>
    </row>
    <row r="50" spans="2:58" ht="14.25" hidden="1" customHeight="1" thickBot="1" x14ac:dyDescent="0.3">
      <c r="E50" s="1"/>
      <c r="F50" s="1"/>
      <c r="J50" s="516" t="s">
        <v>152</v>
      </c>
      <c r="K50" s="515"/>
      <c r="L50" s="515"/>
      <c r="M50" s="515"/>
      <c r="N50" s="515"/>
      <c r="O50" s="515"/>
      <c r="P50" s="515"/>
      <c r="Q50" s="515"/>
      <c r="R50" s="514"/>
      <c r="S50" s="462"/>
      <c r="V50" s="516" t="s">
        <v>151</v>
      </c>
      <c r="W50" s="515"/>
      <c r="X50" s="515"/>
      <c r="Y50" s="515"/>
      <c r="Z50" s="515"/>
      <c r="AA50" s="515"/>
      <c r="AB50" s="515"/>
      <c r="AC50" s="515"/>
      <c r="AD50" s="514"/>
      <c r="AE50" s="467"/>
      <c r="AF50" s="462"/>
      <c r="AG50" s="462"/>
      <c r="BA50" s="462"/>
      <c r="BB50" s="462"/>
      <c r="BC50" s="462"/>
      <c r="BD50" s="462"/>
      <c r="BE50" s="462"/>
      <c r="BF50" s="462"/>
    </row>
    <row r="51" spans="2:58" ht="14.25" hidden="1" customHeight="1" thickBot="1" x14ac:dyDescent="0.3">
      <c r="E51" s="1"/>
      <c r="F51" s="1"/>
      <c r="J51" s="513" t="s">
        <v>62</v>
      </c>
      <c r="K51" s="512">
        <v>160</v>
      </c>
      <c r="L51" s="511">
        <v>200</v>
      </c>
      <c r="M51" s="511">
        <v>260</v>
      </c>
      <c r="N51" s="511">
        <v>300</v>
      </c>
      <c r="O51" s="511"/>
      <c r="P51" s="511">
        <v>360</v>
      </c>
      <c r="Q51" s="511">
        <v>400</v>
      </c>
      <c r="R51" s="510"/>
      <c r="S51" s="462"/>
      <c r="V51" s="513" t="s">
        <v>62</v>
      </c>
      <c r="W51" s="512">
        <v>160</v>
      </c>
      <c r="X51" s="511">
        <v>200</v>
      </c>
      <c r="Y51" s="511">
        <v>260</v>
      </c>
      <c r="Z51" s="511">
        <v>300</v>
      </c>
      <c r="AA51" s="511"/>
      <c r="AB51" s="511">
        <v>360</v>
      </c>
      <c r="AC51" s="511">
        <v>400</v>
      </c>
      <c r="AD51" s="510"/>
      <c r="AE51" s="467"/>
      <c r="AF51" s="462"/>
      <c r="AG51" s="462"/>
      <c r="BA51" s="462"/>
      <c r="BB51" s="462"/>
      <c r="BC51" s="462"/>
      <c r="BD51" s="462"/>
      <c r="BE51" s="462"/>
      <c r="BF51" s="462"/>
    </row>
    <row r="52" spans="2:58" ht="14.25" hidden="1" customHeight="1" thickBot="1" x14ac:dyDescent="0.3">
      <c r="E52" s="1"/>
      <c r="F52" s="1"/>
      <c r="J52" s="505" t="s">
        <v>63</v>
      </c>
      <c r="K52" s="509"/>
      <c r="L52" s="508"/>
      <c r="M52" s="507"/>
      <c r="N52" s="486">
        <v>1</v>
      </c>
      <c r="O52" s="486">
        <v>2</v>
      </c>
      <c r="P52" s="507"/>
      <c r="Q52" s="486">
        <v>1</v>
      </c>
      <c r="R52" s="506">
        <v>2</v>
      </c>
      <c r="S52" s="462"/>
      <c r="V52" s="505" t="s">
        <v>63</v>
      </c>
      <c r="W52" s="504"/>
      <c r="X52" s="503"/>
      <c r="Y52" s="502"/>
      <c r="Z52" s="473">
        <v>1</v>
      </c>
      <c r="AA52" s="473">
        <v>2</v>
      </c>
      <c r="AB52" s="502"/>
      <c r="AC52" s="473">
        <v>1</v>
      </c>
      <c r="AD52" s="472">
        <v>2</v>
      </c>
      <c r="AE52" s="467"/>
      <c r="AF52" s="462"/>
      <c r="AG52" s="462"/>
      <c r="BA52" s="462"/>
      <c r="BB52" s="462"/>
      <c r="BC52" s="462"/>
      <c r="BD52" s="462"/>
      <c r="BE52" s="462"/>
      <c r="BF52" s="462"/>
    </row>
    <row r="53" spans="2:58" ht="14.25" hidden="1" customHeight="1" x14ac:dyDescent="0.25">
      <c r="E53" s="1"/>
      <c r="F53" s="1"/>
      <c r="J53" s="497">
        <v>75</v>
      </c>
      <c r="K53" s="501">
        <f>L53*0.9</f>
        <v>210.63995999999997</v>
      </c>
      <c r="L53" s="500">
        <f>L54*0.71</f>
        <v>234.04439999999997</v>
      </c>
      <c r="M53" s="499">
        <f>M54*0.69</f>
        <v>301.45823999999993</v>
      </c>
      <c r="N53" s="499">
        <f>N54*0.66</f>
        <v>323.88131965242241</v>
      </c>
      <c r="O53" s="499">
        <f>O54*0.76</f>
        <v>433.74719999999996</v>
      </c>
      <c r="P53" s="499">
        <f>P54*0.74</f>
        <v>465.91317599999996</v>
      </c>
      <c r="Q53" s="499">
        <f>Q54*0.72</f>
        <v>479.99433615033593</v>
      </c>
      <c r="R53" s="498">
        <f>R54*0.76</f>
        <v>625.19423999999992</v>
      </c>
      <c r="S53" s="462"/>
      <c r="V53" s="497">
        <v>75</v>
      </c>
      <c r="W53" s="496">
        <v>1.7</v>
      </c>
      <c r="X53" s="495">
        <v>1.65</v>
      </c>
      <c r="Y53" s="495">
        <v>1.6</v>
      </c>
      <c r="Z53" s="495">
        <v>1.55</v>
      </c>
      <c r="AA53" s="495">
        <v>1.55</v>
      </c>
      <c r="AB53" s="495">
        <v>1.5</v>
      </c>
      <c r="AC53" s="495">
        <v>1.45</v>
      </c>
      <c r="AD53" s="494">
        <v>1.45</v>
      </c>
      <c r="AE53" s="467"/>
      <c r="AF53" s="462"/>
      <c r="AG53" s="462"/>
      <c r="BA53" s="462"/>
      <c r="BB53" s="462"/>
      <c r="BC53" s="462"/>
      <c r="BD53" s="462"/>
      <c r="BE53" s="462"/>
      <c r="BF53" s="462"/>
    </row>
    <row r="54" spans="2:58" ht="14.25" hidden="1" customHeight="1" x14ac:dyDescent="0.25">
      <c r="E54" s="1"/>
      <c r="F54" s="1"/>
      <c r="J54" s="479">
        <v>90</v>
      </c>
      <c r="K54" s="483">
        <f>L54*0.89</f>
        <v>293.37959999999998</v>
      </c>
      <c r="L54" s="493">
        <f>335*0.82*1.2</f>
        <v>329.64</v>
      </c>
      <c r="M54" s="492">
        <f>444*0.82*1.2</f>
        <v>436.89599999999996</v>
      </c>
      <c r="N54" s="481">
        <f>M54*1.12321759</f>
        <v>490.72927220063997</v>
      </c>
      <c r="O54" s="492">
        <f>580*0.82*1.2</f>
        <v>570.71999999999991</v>
      </c>
      <c r="P54" s="481">
        <f>L54*1.91</f>
        <v>629.61239999999998</v>
      </c>
      <c r="Q54" s="481">
        <f>L54*2.02238442</f>
        <v>666.6588002087999</v>
      </c>
      <c r="R54" s="491">
        <f>836*0.82*1.2</f>
        <v>822.62399999999991</v>
      </c>
      <c r="S54" s="462"/>
      <c r="V54" s="479">
        <v>90</v>
      </c>
      <c r="W54" s="478">
        <v>1.6</v>
      </c>
      <c r="X54" s="477">
        <v>1.55</v>
      </c>
      <c r="Y54" s="477">
        <v>1.5</v>
      </c>
      <c r="Z54" s="477">
        <v>1.45</v>
      </c>
      <c r="AA54" s="477">
        <v>1.45</v>
      </c>
      <c r="AB54" s="477">
        <v>1.4</v>
      </c>
      <c r="AC54" s="477">
        <v>1.3</v>
      </c>
      <c r="AD54" s="476">
        <v>1.3</v>
      </c>
      <c r="AE54" s="467"/>
      <c r="AF54" s="462"/>
      <c r="AG54" s="462"/>
      <c r="BA54" s="462"/>
      <c r="BB54" s="462"/>
      <c r="BC54" s="462"/>
      <c r="BD54" s="462"/>
      <c r="BE54" s="462"/>
      <c r="BF54" s="462"/>
    </row>
    <row r="55" spans="2:58" ht="14.25" hidden="1" customHeight="1" x14ac:dyDescent="0.25">
      <c r="E55" s="1"/>
      <c r="F55" s="1"/>
      <c r="J55" s="479">
        <v>110</v>
      </c>
      <c r="K55" s="483">
        <f>L55*0.88</f>
        <v>363.78984851827198</v>
      </c>
      <c r="L55" s="482">
        <f>L54*1.25408796</f>
        <v>413.39755513439997</v>
      </c>
      <c r="M55" s="481">
        <f>L55*1.26352614</f>
        <v>522.33861712440557</v>
      </c>
      <c r="N55" s="481">
        <f>M55*1.07113641</f>
        <v>559.49591115100031</v>
      </c>
      <c r="O55" s="481">
        <f>O54*1.24695214</f>
        <v>711.66052534079995</v>
      </c>
      <c r="P55" s="481">
        <f>L55*1.87</f>
        <v>773.053428101328</v>
      </c>
      <c r="Q55" s="481">
        <f>L55*1.95542361</f>
        <v>808.36733962608241</v>
      </c>
      <c r="R55" s="480">
        <f>R54*1.12435712</f>
        <v>924.92315148287992</v>
      </c>
      <c r="S55" s="462"/>
      <c r="V55" s="479">
        <v>110</v>
      </c>
      <c r="W55" s="478">
        <v>1.5</v>
      </c>
      <c r="X55" s="477">
        <v>1.3</v>
      </c>
      <c r="Y55" s="477">
        <v>1.3</v>
      </c>
      <c r="Z55" s="477">
        <v>1.3</v>
      </c>
      <c r="AA55" s="477">
        <v>1.3</v>
      </c>
      <c r="AB55" s="477">
        <v>1.3</v>
      </c>
      <c r="AC55" s="477">
        <v>1.3</v>
      </c>
      <c r="AD55" s="476">
        <v>1.3</v>
      </c>
      <c r="AE55" s="467"/>
      <c r="AF55" s="462"/>
      <c r="AG55" s="462"/>
      <c r="BA55" s="462"/>
      <c r="BB55" s="462"/>
      <c r="BC55" s="462"/>
      <c r="BD55" s="462"/>
      <c r="BE55" s="462"/>
      <c r="BF55" s="462"/>
    </row>
    <row r="56" spans="2:58" ht="14.25" hidden="1" customHeight="1" x14ac:dyDescent="0.25">
      <c r="E56" s="1"/>
      <c r="F56" s="1"/>
      <c r="J56" s="484">
        <v>150</v>
      </c>
      <c r="K56" s="490">
        <f>L56*0.87</f>
        <v>553.88375999999994</v>
      </c>
      <c r="L56" s="489">
        <f>647*0.82*1.2</f>
        <v>636.64799999999991</v>
      </c>
      <c r="M56" s="488">
        <f>L56*1.2965421</f>
        <v>825.44093488079989</v>
      </c>
      <c r="N56" s="486" t="s">
        <v>150</v>
      </c>
      <c r="O56" s="487">
        <f>1003*0.82*1.2</f>
        <v>986.95199999999988</v>
      </c>
      <c r="P56" s="486">
        <f>O56*1.05368459</f>
        <v>1039.9361134696799</v>
      </c>
      <c r="Q56" s="486" t="s">
        <v>150</v>
      </c>
      <c r="R56" s="485">
        <f>1138*0.82*1.2</f>
        <v>1119.7919999999999</v>
      </c>
      <c r="S56" s="462"/>
      <c r="V56" s="484">
        <v>150</v>
      </c>
      <c r="W56" s="478">
        <v>1.4</v>
      </c>
      <c r="X56" s="477">
        <v>1.35</v>
      </c>
      <c r="Y56" s="477">
        <v>1.32</v>
      </c>
      <c r="Z56" s="477"/>
      <c r="AA56" s="477">
        <v>1.3</v>
      </c>
      <c r="AB56" s="477">
        <v>1.28</v>
      </c>
      <c r="AC56" s="477"/>
      <c r="AD56" s="476">
        <v>1.25</v>
      </c>
      <c r="AE56" s="467"/>
      <c r="AF56" s="462"/>
      <c r="AG56" s="462"/>
      <c r="BA56" s="462"/>
      <c r="BB56" s="462"/>
      <c r="BC56" s="462"/>
      <c r="BD56" s="462"/>
      <c r="BE56" s="462"/>
      <c r="BF56" s="462"/>
    </row>
    <row r="57" spans="2:58" ht="14.25" hidden="1" customHeight="1" x14ac:dyDescent="0.25">
      <c r="E57" s="1"/>
      <c r="F57" s="1"/>
      <c r="J57" s="482">
        <v>200</v>
      </c>
      <c r="K57" s="483">
        <f>L57*0.88</f>
        <v>702.60308057111024</v>
      </c>
      <c r="L57" s="482">
        <f>L56*1.25408796</f>
        <v>798.41259155807984</v>
      </c>
      <c r="M57" s="481">
        <f>L57*1.26352614</f>
        <v>1008.8151799387772</v>
      </c>
      <c r="N57" s="481">
        <f>M57*1.07113641</f>
        <v>1080.5786701931258</v>
      </c>
      <c r="O57" s="481">
        <f>O56*1.24695214</f>
        <v>1230.6819084772799</v>
      </c>
      <c r="P57" s="481">
        <f>L57*1.87</f>
        <v>1493.0315462136093</v>
      </c>
      <c r="Q57" s="481">
        <f>L57*1.95542361</f>
        <v>1561.2348320539561</v>
      </c>
      <c r="R57" s="480">
        <f>R56*1.12435712</f>
        <v>1259.0461081190399</v>
      </c>
      <c r="S57" s="462"/>
      <c r="V57" s="479">
        <v>200</v>
      </c>
      <c r="W57" s="478"/>
      <c r="X57" s="477"/>
      <c r="Y57" s="477"/>
      <c r="Z57" s="477"/>
      <c r="AA57" s="477"/>
      <c r="AB57" s="477"/>
      <c r="AC57" s="477"/>
      <c r="AD57" s="476"/>
      <c r="AE57" s="467"/>
      <c r="AF57" s="462"/>
      <c r="AG57" s="462"/>
      <c r="BA57" s="462"/>
      <c r="BB57" s="462"/>
      <c r="BC57" s="462"/>
      <c r="BD57" s="462"/>
      <c r="BE57" s="462"/>
      <c r="BF57" s="462"/>
    </row>
    <row r="58" spans="2:58" ht="14.25" hidden="1" customHeight="1" x14ac:dyDescent="0.25">
      <c r="E58" s="1"/>
      <c r="F58" s="1"/>
      <c r="J58" s="482">
        <v>300</v>
      </c>
      <c r="K58" s="483">
        <f>L58*0.88</f>
        <v>881.12606400313928</v>
      </c>
      <c r="L58" s="482">
        <f>L57*1.25408796</f>
        <v>1001.2796181853855</v>
      </c>
      <c r="M58" s="481">
        <f>L58*1.26352614</f>
        <v>1265.142971026454</v>
      </c>
      <c r="N58" s="481">
        <f>M58*1.07113641</f>
        <v>1355.14070012201</v>
      </c>
      <c r="O58" s="481">
        <f>O57*1.24695214</f>
        <v>1534.6014394350284</v>
      </c>
      <c r="P58" s="481">
        <f>L58*1.87</f>
        <v>1872.392886006671</v>
      </c>
      <c r="Q58" s="481">
        <f>L58*1.95542361</f>
        <v>1957.9258056114882</v>
      </c>
      <c r="R58" s="480">
        <f>R57*1.12435712</f>
        <v>1415.6174560719323</v>
      </c>
      <c r="S58" s="462"/>
      <c r="V58" s="479">
        <v>300</v>
      </c>
      <c r="W58" s="478"/>
      <c r="X58" s="477"/>
      <c r="Y58" s="477"/>
      <c r="Z58" s="477"/>
      <c r="AA58" s="477"/>
      <c r="AB58" s="477"/>
      <c r="AC58" s="477"/>
      <c r="AD58" s="476"/>
      <c r="AE58" s="467"/>
      <c r="AF58" s="462"/>
      <c r="AG58" s="462"/>
      <c r="BA58" s="462"/>
      <c r="BB58" s="462"/>
      <c r="BC58" s="462"/>
      <c r="BD58" s="462"/>
      <c r="BE58" s="462"/>
      <c r="BF58" s="462"/>
    </row>
    <row r="59" spans="2:58" ht="14.25" hidden="1" customHeight="1" x14ac:dyDescent="0.25">
      <c r="E59" s="1"/>
      <c r="F59" s="1"/>
      <c r="J59" s="482">
        <v>400</v>
      </c>
      <c r="K59" s="483">
        <f>L59*0.88</f>
        <v>1105.0095881085263</v>
      </c>
      <c r="L59" s="482">
        <f>L58*1.25408796</f>
        <v>1255.692713759689</v>
      </c>
      <c r="M59" s="481">
        <f>L59*1.26352614</f>
        <v>1586.6005676429047</v>
      </c>
      <c r="N59" s="481">
        <f>M59*1.07113641</f>
        <v>1699.4656361289831</v>
      </c>
      <c r="O59" s="481">
        <f>O58*1.24695214</f>
        <v>1913.5745489505891</v>
      </c>
      <c r="P59" s="481">
        <f>L59*1.87</f>
        <v>2348.1453747306186</v>
      </c>
      <c r="Q59" s="481">
        <f>L59*1.95542361</f>
        <v>2455.4111793906677</v>
      </c>
      <c r="R59" s="480">
        <f>R58*1.12435712</f>
        <v>1591.6595659307643</v>
      </c>
      <c r="S59" s="462"/>
      <c r="V59" s="479">
        <v>400</v>
      </c>
      <c r="W59" s="478"/>
      <c r="X59" s="477"/>
      <c r="Y59" s="477"/>
      <c r="Z59" s="477"/>
      <c r="AA59" s="477"/>
      <c r="AB59" s="477"/>
      <c r="AC59" s="477"/>
      <c r="AD59" s="476"/>
      <c r="AE59" s="467"/>
      <c r="AF59" s="462"/>
      <c r="AG59" s="462"/>
      <c r="BA59" s="462"/>
      <c r="BB59" s="462"/>
      <c r="BC59" s="462"/>
      <c r="BD59" s="462"/>
      <c r="BE59" s="462"/>
      <c r="BF59" s="462"/>
    </row>
    <row r="60" spans="2:58" ht="14.25" hidden="1" customHeight="1" x14ac:dyDescent="0.25">
      <c r="E60" s="1"/>
      <c r="F60" s="1"/>
      <c r="J60" s="482">
        <v>500</v>
      </c>
      <c r="K60" s="483">
        <f>L60*0.88</f>
        <v>1385.7792201314619</v>
      </c>
      <c r="L60" s="482">
        <f>L59*1.25408796</f>
        <v>1574.7491137857521</v>
      </c>
      <c r="M60" s="481">
        <f>L60*1.26352614</f>
        <v>1989.736669210132</v>
      </c>
      <c r="N60" s="481">
        <f>M60*1.07113641</f>
        <v>2131.2793927030984</v>
      </c>
      <c r="O60" s="481">
        <f>O59*1.24695214</f>
        <v>2386.135878863472</v>
      </c>
      <c r="P60" s="481">
        <f>L60*1.87</f>
        <v>2944.7808427793566</v>
      </c>
      <c r="Q60" s="481">
        <f>L60*1.95542361</f>
        <v>3079.301596923236</v>
      </c>
      <c r="R60" s="480">
        <f>R59*1.12435712</f>
        <v>1789.5937655703642</v>
      </c>
      <c r="S60" s="462"/>
      <c r="V60" s="479">
        <v>500</v>
      </c>
      <c r="W60" s="478"/>
      <c r="X60" s="477"/>
      <c r="Y60" s="477"/>
      <c r="Z60" s="477"/>
      <c r="AA60" s="477"/>
      <c r="AB60" s="477"/>
      <c r="AC60" s="477"/>
      <c r="AD60" s="476"/>
      <c r="AE60" s="467"/>
      <c r="AF60" s="462"/>
      <c r="AG60" s="462"/>
      <c r="BA60" s="462"/>
      <c r="BB60" s="462"/>
      <c r="BC60" s="462"/>
      <c r="BD60" s="462"/>
      <c r="BE60" s="462"/>
      <c r="BF60" s="462"/>
    </row>
    <row r="61" spans="2:58" ht="14.25" hidden="1" customHeight="1" thickBot="1" x14ac:dyDescent="0.3">
      <c r="J61" s="474">
        <v>600</v>
      </c>
      <c r="K61" s="475">
        <f>L61*0.88</f>
        <v>1737.8890351850557</v>
      </c>
      <c r="L61" s="474">
        <f>L60*1.25408796</f>
        <v>1974.8739036193815</v>
      </c>
      <c r="M61" s="473">
        <f>L61*1.26352614</f>
        <v>2495.304800426929</v>
      </c>
      <c r="N61" s="473">
        <f>M61*1.07113641</f>
        <v>2672.8118257850674</v>
      </c>
      <c r="O61" s="473">
        <f>O60*1.24695214</f>
        <v>2975.3972404795873</v>
      </c>
      <c r="P61" s="473">
        <f>L61*1.87</f>
        <v>3693.0141997682435</v>
      </c>
      <c r="Q61" s="473">
        <f>L61*1.95542361</f>
        <v>3861.7150579102031</v>
      </c>
      <c r="R61" s="472">
        <f>R60*1.12435712</f>
        <v>2012.1424922266499</v>
      </c>
      <c r="S61" s="462"/>
      <c r="V61" s="471">
        <v>600</v>
      </c>
      <c r="W61" s="470"/>
      <c r="X61" s="469"/>
      <c r="Y61" s="469"/>
      <c r="Z61" s="469"/>
      <c r="AA61" s="469"/>
      <c r="AB61" s="469"/>
      <c r="AC61" s="469"/>
      <c r="AD61" s="468"/>
      <c r="AE61" s="467"/>
      <c r="AF61" s="462"/>
      <c r="AG61" s="462"/>
      <c r="BA61" s="462"/>
      <c r="BB61" s="462"/>
      <c r="BC61" s="462"/>
      <c r="BD61" s="462"/>
      <c r="BE61" s="462"/>
      <c r="BF61" s="462"/>
    </row>
    <row r="62" spans="2:58" ht="31.5" customHeight="1" x14ac:dyDescent="0.25">
      <c r="B62" s="461" t="s">
        <v>149</v>
      </c>
      <c r="C62" s="464"/>
      <c r="D62" s="464"/>
      <c r="E62" s="465"/>
      <c r="F62" s="465"/>
      <c r="G62" s="464"/>
      <c r="H62" s="466"/>
      <c r="I62" s="465"/>
      <c r="J62" s="465"/>
      <c r="K62" s="465"/>
      <c r="L62" s="465"/>
      <c r="M62" s="465"/>
      <c r="N62" s="465"/>
      <c r="O62" s="465"/>
      <c r="P62" s="462"/>
      <c r="Q62" s="464"/>
      <c r="R62" s="463"/>
      <c r="S62" s="463"/>
      <c r="T62" s="463"/>
      <c r="U62" s="463"/>
      <c r="V62" s="463"/>
      <c r="W62" s="463"/>
      <c r="X62" s="463"/>
      <c r="Y62" s="463"/>
      <c r="Z62" s="462"/>
      <c r="AA62" s="462"/>
      <c r="AB62" s="462"/>
      <c r="AC62" s="462"/>
      <c r="AD62" s="462"/>
      <c r="AE62" s="462"/>
      <c r="AF62" s="462"/>
      <c r="AG62" s="462"/>
      <c r="AH62" s="462"/>
      <c r="AR62" s="462"/>
      <c r="AS62" s="462"/>
      <c r="AT62" s="462"/>
      <c r="AU62" s="462"/>
      <c r="AV62" s="462"/>
      <c r="AW62" s="462"/>
      <c r="AX62" s="462"/>
      <c r="AY62" s="462"/>
      <c r="AZ62" s="462"/>
      <c r="BA62" s="462"/>
      <c r="BB62" s="462"/>
      <c r="BC62" s="462"/>
      <c r="BD62" s="462"/>
      <c r="BE62" s="462"/>
      <c r="BF62" s="462"/>
    </row>
    <row r="63" spans="2:58" ht="14.25" customHeight="1" x14ac:dyDescent="0.25">
      <c r="B63" s="461"/>
      <c r="H63" s="460"/>
      <c r="I63" s="459"/>
      <c r="J63" s="459"/>
      <c r="K63" s="459"/>
      <c r="L63" s="459"/>
      <c r="M63" s="459"/>
      <c r="N63" s="459"/>
      <c r="O63" s="459"/>
      <c r="P63" s="456"/>
      <c r="Q63" s="458"/>
      <c r="R63" s="457"/>
      <c r="S63" s="457"/>
      <c r="T63" s="457"/>
      <c r="U63" s="457"/>
      <c r="V63" s="457"/>
      <c r="W63" s="457"/>
      <c r="X63" s="457"/>
      <c r="Y63" s="457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</row>
    <row r="64" spans="2:58" ht="14.25" customHeight="1" x14ac:dyDescent="0.25">
      <c r="B64" s="455"/>
      <c r="C64" s="455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2"/>
      <c r="AT64" s="452"/>
      <c r="AU64" s="452"/>
      <c r="AV64" s="452"/>
      <c r="AW64" s="452"/>
      <c r="AX64" s="452"/>
      <c r="AY64" s="452"/>
      <c r="AZ64" s="452"/>
      <c r="BA64" s="452"/>
      <c r="BB64" s="452"/>
      <c r="BC64" s="452"/>
      <c r="BD64" s="452"/>
      <c r="BE64" s="452"/>
      <c r="BF64" s="452"/>
    </row>
    <row r="65" spans="1:58" ht="14.25" customHeight="1" thickBot="1" x14ac:dyDescent="0.3">
      <c r="B65" s="455"/>
      <c r="C65" s="455"/>
      <c r="D65" s="453"/>
      <c r="E65" s="454"/>
      <c r="F65" s="454"/>
      <c r="G65" s="453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</row>
    <row r="66" spans="1:58" ht="23.25" customHeight="1" thickBot="1" x14ac:dyDescent="0.3">
      <c r="B66" s="72" t="s">
        <v>32</v>
      </c>
      <c r="C66" s="71"/>
      <c r="D66" s="170" t="s">
        <v>64</v>
      </c>
      <c r="E66" s="169" t="s">
        <v>63</v>
      </c>
      <c r="F66" s="169" t="s">
        <v>62</v>
      </c>
      <c r="G66" s="168" t="s">
        <v>61</v>
      </c>
      <c r="H66" s="68" t="s">
        <v>31</v>
      </c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7"/>
    </row>
    <row r="67" spans="1:58" ht="23.25" customHeight="1" thickBot="1" x14ac:dyDescent="0.3">
      <c r="B67" s="66"/>
      <c r="C67" s="65"/>
      <c r="D67" s="165"/>
      <c r="E67" s="164"/>
      <c r="F67" s="164"/>
      <c r="G67" s="163"/>
      <c r="H67" s="162">
        <v>500</v>
      </c>
      <c r="I67" s="62">
        <v>550</v>
      </c>
      <c r="J67" s="61">
        <v>600</v>
      </c>
      <c r="K67" s="60">
        <v>650</v>
      </c>
      <c r="L67" s="60">
        <v>700</v>
      </c>
      <c r="M67" s="60">
        <v>750</v>
      </c>
      <c r="N67" s="60">
        <v>800</v>
      </c>
      <c r="O67" s="60">
        <v>850</v>
      </c>
      <c r="P67" s="60">
        <v>900</v>
      </c>
      <c r="Q67" s="60">
        <v>950</v>
      </c>
      <c r="R67" s="60">
        <v>1000</v>
      </c>
      <c r="S67" s="60">
        <v>1050</v>
      </c>
      <c r="T67" s="60">
        <v>1100</v>
      </c>
      <c r="U67" s="60">
        <v>1150</v>
      </c>
      <c r="V67" s="60">
        <v>1200</v>
      </c>
      <c r="W67" s="60">
        <v>1250</v>
      </c>
      <c r="X67" s="60">
        <v>1300</v>
      </c>
      <c r="Y67" s="60">
        <v>1350</v>
      </c>
      <c r="Z67" s="60">
        <v>1400</v>
      </c>
      <c r="AA67" s="60">
        <v>1450</v>
      </c>
      <c r="AB67" s="60">
        <v>1500</v>
      </c>
      <c r="AC67" s="60">
        <v>1550</v>
      </c>
      <c r="AD67" s="60">
        <v>1600</v>
      </c>
      <c r="AE67" s="60">
        <v>1650</v>
      </c>
      <c r="AF67" s="60">
        <v>1700</v>
      </c>
      <c r="AG67" s="60">
        <v>1750</v>
      </c>
      <c r="AH67" s="60">
        <v>1800</v>
      </c>
      <c r="AI67" s="60">
        <v>1850</v>
      </c>
      <c r="AJ67" s="60">
        <v>1900</v>
      </c>
      <c r="AK67" s="60">
        <v>1950</v>
      </c>
      <c r="AL67" s="60">
        <v>2000</v>
      </c>
      <c r="AM67" s="60">
        <v>2050</v>
      </c>
      <c r="AN67" s="60">
        <v>2100</v>
      </c>
      <c r="AO67" s="60">
        <v>2150</v>
      </c>
      <c r="AP67" s="60">
        <v>2200</v>
      </c>
      <c r="AQ67" s="60">
        <v>2250</v>
      </c>
      <c r="AR67" s="60">
        <v>2300</v>
      </c>
      <c r="AS67" s="60">
        <v>2350</v>
      </c>
      <c r="AT67" s="60">
        <v>2400</v>
      </c>
      <c r="AU67" s="60">
        <v>2450</v>
      </c>
      <c r="AV67" s="60">
        <v>2500</v>
      </c>
      <c r="AW67" s="60">
        <v>2550</v>
      </c>
      <c r="AX67" s="60">
        <v>2600</v>
      </c>
      <c r="AY67" s="60">
        <v>2650</v>
      </c>
      <c r="AZ67" s="60">
        <v>2700</v>
      </c>
      <c r="BA67" s="60">
        <v>2750</v>
      </c>
      <c r="BB67" s="60">
        <v>2800</v>
      </c>
      <c r="BC67" s="60">
        <v>2850</v>
      </c>
      <c r="BD67" s="60">
        <v>2900</v>
      </c>
      <c r="BE67" s="60">
        <v>2950</v>
      </c>
      <c r="BF67" s="59">
        <v>3000</v>
      </c>
    </row>
    <row r="68" spans="1:58" x14ac:dyDescent="0.25">
      <c r="A68" s="24" t="s">
        <v>66</v>
      </c>
      <c r="B68" s="451" t="s">
        <v>148</v>
      </c>
      <c r="C68" s="450"/>
      <c r="D68" s="449" t="s">
        <v>66</v>
      </c>
      <c r="E68" s="438">
        <v>55</v>
      </c>
      <c r="F68" s="438">
        <v>160</v>
      </c>
      <c r="G68" s="437" t="s">
        <v>44</v>
      </c>
      <c r="H68" s="448">
        <f>((H$67-$H$5)/1000)*$AI$19*(($C$9/70)^$AS$19)</f>
        <v>9.3251933686547126</v>
      </c>
      <c r="I68" s="448">
        <f>((I$67-$H$5)/1000)*$AI$19*(($C$9/70)^$AS$19)</f>
        <v>12.433591158206285</v>
      </c>
      <c r="J68" s="447">
        <f>((J$67-$H$5)/1000)*$AI$19*(($C$9/70)^$AS$19)</f>
        <v>15.541988947757854</v>
      </c>
      <c r="K68" s="447">
        <f>((K$67-$H$5)/1000)*$AI$19*(($C$9/70)^$AS$19)</f>
        <v>18.650386737309425</v>
      </c>
      <c r="L68" s="447">
        <f>((L$67-$H$5)/1000)*$AI$19*(($C$9/70)^$AS$19)</f>
        <v>21.758784526860996</v>
      </c>
      <c r="M68" s="447">
        <f>((M$67-$H$5)/1000)*$AI$19*(($C$9/70)^$AS$19)</f>
        <v>24.86718231641257</v>
      </c>
      <c r="N68" s="447">
        <f>((N$67-$H$5)/1000)*$AI$19*(($C$9/70)^$AS$19)</f>
        <v>27.975580105964138</v>
      </c>
      <c r="O68" s="447">
        <f>((O$67-$H$5)/1000)*$AI$19*(($C$9/70)^$AS$19)</f>
        <v>31.083977895515709</v>
      </c>
      <c r="P68" s="447">
        <f>((P$67-$H$5)/1000)*$AI$19*(($C$9/70)^$AS$19)</f>
        <v>34.192375685067283</v>
      </c>
      <c r="Q68" s="447">
        <f>((Q$67-$H$5)/1000)*$AI$19*(($C$9/70)^$AS$19)</f>
        <v>37.30077347461885</v>
      </c>
      <c r="R68" s="447">
        <f>((R$67-$H$5)/1000)*$AI$19*(($C$9/70)^$AS$19)</f>
        <v>40.409171264170425</v>
      </c>
      <c r="S68" s="447">
        <f>((S$67-$H$5)/1000)*$AI$19*(($C$9/70)^$AS$19)</f>
        <v>43.517569053721992</v>
      </c>
      <c r="T68" s="447">
        <f>((T$67-$H$5)/1000)*$AI$19*(($C$9/70)^$AS$19)</f>
        <v>46.625966843273559</v>
      </c>
      <c r="U68" s="447">
        <f>((U$67-$H$5)/1000)*$AI$19*(($C$9/70)^$AS$19)</f>
        <v>49.734364632825141</v>
      </c>
      <c r="V68" s="447">
        <f>((V$67-$H$5)/1000)*$AI$19*(($C$9/70)^$AS$19)</f>
        <v>52.842762422376708</v>
      </c>
      <c r="W68" s="447">
        <f>((W$67-$H$5)/1000)*$AI$19*(($C$9/70)^$AS$19)</f>
        <v>55.951160211928276</v>
      </c>
      <c r="X68" s="447">
        <f>((X$67-$H$5)/1000)*$AI$19*(($C$9/70)^$AS$19)</f>
        <v>59.05955800147985</v>
      </c>
      <c r="Y68" s="447">
        <f>((Y$67-$H$5)/1000)*$AI$19*(($C$9/70)^$AS$19)</f>
        <v>62.167955791031417</v>
      </c>
      <c r="Z68" s="447">
        <f>((Z$67-$H$5)/1000)*$AI$19*(($C$9/70)^$AS$19)</f>
        <v>65.276353580582992</v>
      </c>
      <c r="AA68" s="447">
        <f>((AA$67-$H$5)/1000)*$AI$19*(($C$9/70)^$AS$19)</f>
        <v>68.384751370134566</v>
      </c>
      <c r="AB68" s="447">
        <f>((AB$67-$H$5)/1000)*$AI$19*(($C$9/70)^$AS$19)</f>
        <v>71.493149159686126</v>
      </c>
      <c r="AC68" s="447">
        <f>((AC$67-$H$5)/1000)*$AI$19*(($C$9/70)^$AS$19)</f>
        <v>74.601546949237701</v>
      </c>
      <c r="AD68" s="447">
        <f>((AD$67-$H$5)/1000)*$AI$19*(($C$9/70)^$AS$19)</f>
        <v>77.709944738789261</v>
      </c>
      <c r="AE68" s="447">
        <f>((AE$67-$H$5)/1000)*$AI$19*(($C$9/70)^$AS$19)</f>
        <v>80.81834252834085</v>
      </c>
      <c r="AF68" s="447">
        <f>((AF$67-$H$5)/1000)*$AI$19*(($C$9/70)^$AS$19)</f>
        <v>83.926740317892424</v>
      </c>
      <c r="AG68" s="447">
        <f>((AG$67-$H$5)/1000)*$AI$19*(($C$9/70)^$AS$19)</f>
        <v>87.035138107443984</v>
      </c>
      <c r="AH68" s="447">
        <f>((AH$67-$H$5)/1000)*$AI$19*(($C$9/70)^$AS$19)</f>
        <v>90.143535896995559</v>
      </c>
      <c r="AI68" s="447">
        <f>((AI$67-$H$5)/1000)*$AI$19*(($C$9/70)^$AS$19)</f>
        <v>93.251933686547119</v>
      </c>
      <c r="AJ68" s="447">
        <f>((AJ$67-$H$5)/1000)*$AI$19*(($C$9/70)^$AS$19)</f>
        <v>96.360331476098693</v>
      </c>
      <c r="AK68" s="447">
        <f>((AK$67-$H$5)/1000)*$AI$19*(($C$9/70)^$AS$19)</f>
        <v>99.468729265650282</v>
      </c>
      <c r="AL68" s="447">
        <f>((AL$67-$H$5)/1000)*$AI$19*(($C$9/70)^$AS$19)</f>
        <v>102.57712705520184</v>
      </c>
      <c r="AM68" s="447">
        <f>((AM$67-$H$5)/1000)*$AI$19*(($C$9/70)^$AS$19)</f>
        <v>105.68552484475342</v>
      </c>
      <c r="AN68" s="447">
        <f>((AN$67-$H$5)/1000)*$AI$19*(($C$9/70)^$AS$19)</f>
        <v>108.79392263430498</v>
      </c>
      <c r="AO68" s="447">
        <f>((AO$67-$H$5)/1000)*$AI$19*(($C$9/70)^$AS$19)</f>
        <v>111.90232042385655</v>
      </c>
      <c r="AP68" s="447">
        <f>((AP$67-$H$5)/1000)*$AI$19*(($C$9/70)^$AS$19)</f>
        <v>115.01071821340813</v>
      </c>
      <c r="AQ68" s="447">
        <f>((AQ$67-$H$5)/1000)*$AI$19*(($C$9/70)^$AS$19)</f>
        <v>118.1191160029597</v>
      </c>
      <c r="AR68" s="447">
        <f>((AR$67-$H$5)/1000)*$AI$19*(($C$9/70)^$AS$19)</f>
        <v>121.22751379251126</v>
      </c>
      <c r="AS68" s="447">
        <f>((AS$67-$H$5)/1000)*$AI$19*(($C$9/70)^$AS$19)</f>
        <v>124.33591158206283</v>
      </c>
      <c r="AT68" s="447">
        <f>((AT$67-$H$5)/1000)*$AI$19*(($C$9/70)^$AS$19)</f>
        <v>127.44430937161439</v>
      </c>
      <c r="AU68" s="447">
        <f>((AU$67-$H$5)/1000)*$AI$19*(($C$9/70)^$AS$19)</f>
        <v>130.55270716116598</v>
      </c>
      <c r="AV68" s="447">
        <f>((AV$67-$H$5)/1000)*$AI$19*(($C$9/70)^$AS$19)</f>
        <v>133.66110495071754</v>
      </c>
      <c r="AW68" s="447">
        <f>((AW$67-$H$5)/1000)*$AI$19*(($C$9/70)^$AS$19)</f>
        <v>136.76950274026913</v>
      </c>
      <c r="AX68" s="447">
        <f>((AX$67-$H$5)/1000)*$AI$19*(($C$9/70)^$AS$19)</f>
        <v>139.87790052982069</v>
      </c>
      <c r="AY68" s="447">
        <f>((AY$67-$H$5)/1000)*$AI$19*(($C$9/70)^$AS$19)</f>
        <v>142.98629831937225</v>
      </c>
      <c r="AZ68" s="447">
        <f>((AZ$67-$H$5)/1000)*$AI$19*(($C$9/70)^$AS$19)</f>
        <v>146.09469610892384</v>
      </c>
      <c r="BA68" s="447">
        <f>((BA$67-$H$5)/1000)*$AI$19*(($C$9/70)^$AS$19)</f>
        <v>149.2030938984754</v>
      </c>
      <c r="BB68" s="447">
        <f>((BB$67-$H$5)/1000)*$AI$19*(($C$9/70)^$AS$19)</f>
        <v>152.31149168802699</v>
      </c>
      <c r="BC68" s="447">
        <f>((BC$67-$H$5)/1000)*$AI$19*(($C$9/70)^$AS$19)</f>
        <v>155.41988947757852</v>
      </c>
      <c r="BD68" s="447">
        <f>((BD$67-$H$5)/1000)*$AI$19*(($C$9/70)^$AS$19)</f>
        <v>158.52828726713011</v>
      </c>
      <c r="BE68" s="447">
        <f>((BE$67-$H$5)/1000)*$AI$19*(($C$9/70)^$AS$19)</f>
        <v>161.6366850566817</v>
      </c>
      <c r="BF68" s="447">
        <f>((BF$67-$H$5)/1000)*$AI$19*(($C$9/70)^$AS$19)</f>
        <v>164.74508284623326</v>
      </c>
    </row>
    <row r="69" spans="1:58" x14ac:dyDescent="0.25">
      <c r="A69" s="24"/>
      <c r="B69" s="446" t="s">
        <v>147</v>
      </c>
      <c r="C69" s="445"/>
      <c r="D69" s="444" t="s">
        <v>66</v>
      </c>
      <c r="E69" s="432">
        <v>55</v>
      </c>
      <c r="F69" s="432">
        <v>200</v>
      </c>
      <c r="G69" s="431" t="s">
        <v>44</v>
      </c>
      <c r="H69" s="430">
        <f>((H$67-$H$5)/1000)*$AJ$19*(($C$9/70)^$AT$19)</f>
        <v>10.537115452132007</v>
      </c>
      <c r="I69" s="430">
        <f>((I$67-$H$5)/1000)*$AJ$19*(($C$9/70)^$AT$19)</f>
        <v>14.049487269509344</v>
      </c>
      <c r="J69" s="429">
        <f>((J$67-$H$5)/1000)*$AJ$19*(($C$9/70)^$AT$19)</f>
        <v>17.561859086886678</v>
      </c>
      <c r="K69" s="429">
        <f>((K$67-$H$5)/1000)*$AJ$19*(($C$9/70)^$AT$19)</f>
        <v>21.074230904264013</v>
      </c>
      <c r="L69" s="429">
        <f>((L$67-$H$5)/1000)*$AJ$19*(($C$9/70)^$AT$19)</f>
        <v>24.586602721641349</v>
      </c>
      <c r="M69" s="429">
        <f>((M$67-$H$5)/1000)*$AJ$19*(($C$9/70)^$AT$19)</f>
        <v>28.098974539018688</v>
      </c>
      <c r="N69" s="429">
        <f>((N$67-$H$5)/1000)*$AJ$19*(($C$9/70)^$AT$19)</f>
        <v>31.611346356396023</v>
      </c>
      <c r="O69" s="429">
        <f>((O$67-$H$5)/1000)*$AJ$19*(($C$9/70)^$AT$19)</f>
        <v>35.123718173773355</v>
      </c>
      <c r="P69" s="429">
        <f>((P$67-$H$5)/1000)*$AJ$19*(($C$9/70)^$AT$19)</f>
        <v>38.636089991150698</v>
      </c>
      <c r="Q69" s="429">
        <f>((Q$67-$H$5)/1000)*$AJ$19*(($C$9/70)^$AT$19)</f>
        <v>42.148461808528026</v>
      </c>
      <c r="R69" s="429">
        <f>((R$67-$H$5)/1000)*$AJ$19*(($C$9/70)^$AT$19)</f>
        <v>45.660833625905362</v>
      </c>
      <c r="S69" s="429">
        <f>((S$67-$H$5)/1000)*$AJ$19*(($C$9/70)^$AT$19)</f>
        <v>49.173205443282697</v>
      </c>
      <c r="T69" s="429">
        <f>((T$67-$H$5)/1000)*$AJ$19*(($C$9/70)^$AT$19)</f>
        <v>52.685577260660033</v>
      </c>
      <c r="U69" s="429">
        <f>((U$67-$H$5)/1000)*$AJ$19*(($C$9/70)^$AT$19)</f>
        <v>56.197949078037375</v>
      </c>
      <c r="V69" s="429">
        <f>((V$67-$H$5)/1000)*$AJ$19*(($C$9/70)^$AT$19)</f>
        <v>59.710320895414711</v>
      </c>
      <c r="W69" s="429">
        <f>((W$67-$H$5)/1000)*$AJ$19*(($C$9/70)^$AT$19)</f>
        <v>63.222692712792046</v>
      </c>
      <c r="X69" s="429">
        <f>((X$67-$H$5)/1000)*$AJ$19*(($C$9/70)^$AT$19)</f>
        <v>66.735064530169382</v>
      </c>
      <c r="Y69" s="429">
        <f>((Y$67-$H$5)/1000)*$AJ$19*(($C$9/70)^$AT$19)</f>
        <v>70.24743634754671</v>
      </c>
      <c r="Z69" s="429">
        <f>((Z$67-$H$5)/1000)*$AJ$19*(($C$9/70)^$AT$19)</f>
        <v>73.759808164924067</v>
      </c>
      <c r="AA69" s="429">
        <f>((AA$67-$H$5)/1000)*$AJ$19*(($C$9/70)^$AT$19)</f>
        <v>77.272179982301395</v>
      </c>
      <c r="AB69" s="429">
        <f>((AB$67-$H$5)/1000)*$AJ$19*(($C$9/70)^$AT$19)</f>
        <v>80.784551799678724</v>
      </c>
      <c r="AC69" s="429">
        <f>((AC$67-$H$5)/1000)*$AJ$19*(($C$9/70)^$AT$19)</f>
        <v>84.296923617056052</v>
      </c>
      <c r="AD69" s="429">
        <f>((AD$67-$H$5)/1000)*$AJ$19*(($C$9/70)^$AT$19)</f>
        <v>87.809295434433395</v>
      </c>
      <c r="AE69" s="429">
        <f>((AE$67-$H$5)/1000)*$AJ$19*(($C$9/70)^$AT$19)</f>
        <v>91.321667251810723</v>
      </c>
      <c r="AF69" s="429">
        <f>((AF$67-$H$5)/1000)*$AJ$19*(($C$9/70)^$AT$19)</f>
        <v>94.83403906918808</v>
      </c>
      <c r="AG69" s="429">
        <f>((AG$67-$H$5)/1000)*$AJ$19*(($C$9/70)^$AT$19)</f>
        <v>98.346410886565394</v>
      </c>
      <c r="AH69" s="429">
        <f>((AH$67-$H$5)/1000)*$AJ$19*(($C$9/70)^$AT$19)</f>
        <v>101.85878270394274</v>
      </c>
      <c r="AI69" s="429">
        <f>((AI$67-$H$5)/1000)*$AJ$19*(($C$9/70)^$AT$19)</f>
        <v>105.37115452132007</v>
      </c>
      <c r="AJ69" s="429">
        <f>((AJ$67-$H$5)/1000)*$AJ$19*(($C$9/70)^$AT$19)</f>
        <v>108.88352633869741</v>
      </c>
      <c r="AK69" s="429">
        <f>((AK$67-$H$5)/1000)*$AJ$19*(($C$9/70)^$AT$19)</f>
        <v>112.39589815607475</v>
      </c>
      <c r="AL69" s="429">
        <f>((AL$67-$H$5)/1000)*$AJ$19*(($C$9/70)^$AT$19)</f>
        <v>115.90826997345206</v>
      </c>
      <c r="AM69" s="429">
        <f>((AM$67-$H$5)/1000)*$AJ$19*(($C$9/70)^$AT$19)</f>
        <v>119.42064179082942</v>
      </c>
      <c r="AN69" s="429">
        <f>((AN$67-$H$5)/1000)*$AJ$19*(($C$9/70)^$AT$19)</f>
        <v>122.93301360820675</v>
      </c>
      <c r="AO69" s="429">
        <f>((AO$67-$H$5)/1000)*$AJ$19*(($C$9/70)^$AT$19)</f>
        <v>126.44538542558409</v>
      </c>
      <c r="AP69" s="429">
        <f>((AP$67-$H$5)/1000)*$AJ$19*(($C$9/70)^$AT$19)</f>
        <v>129.95775724296143</v>
      </c>
      <c r="AQ69" s="429">
        <f>((AQ$67-$H$5)/1000)*$AJ$19*(($C$9/70)^$AT$19)</f>
        <v>133.47012906033876</v>
      </c>
      <c r="AR69" s="429">
        <f>((AR$67-$H$5)/1000)*$AJ$19*(($C$9/70)^$AT$19)</f>
        <v>136.98250087771609</v>
      </c>
      <c r="AS69" s="429">
        <f>((AS$67-$H$5)/1000)*$AJ$19*(($C$9/70)^$AT$19)</f>
        <v>140.49487269509342</v>
      </c>
      <c r="AT69" s="429">
        <f>((AT$67-$H$5)/1000)*$AJ$19*(($C$9/70)^$AT$19)</f>
        <v>144.00724451247075</v>
      </c>
      <c r="AU69" s="429">
        <f>((AU$67-$H$5)/1000)*$AJ$19*(($C$9/70)^$AT$19)</f>
        <v>147.51961632984813</v>
      </c>
      <c r="AV69" s="429">
        <f>((AV$67-$H$5)/1000)*$AJ$19*(($C$9/70)^$AT$19)</f>
        <v>151.03198814722543</v>
      </c>
      <c r="AW69" s="429">
        <f>((AW$67-$H$5)/1000)*$AJ$19*(($C$9/70)^$AT$19)</f>
        <v>154.54435996460279</v>
      </c>
      <c r="AX69" s="429">
        <f>((AX$67-$H$5)/1000)*$AJ$19*(($C$9/70)^$AT$19)</f>
        <v>158.05673178198012</v>
      </c>
      <c r="AY69" s="429">
        <f>((AY$67-$H$5)/1000)*$AJ$19*(($C$9/70)^$AT$19)</f>
        <v>161.56910359935745</v>
      </c>
      <c r="AZ69" s="429">
        <f>((AZ$67-$H$5)/1000)*$AJ$19*(($C$9/70)^$AT$19)</f>
        <v>165.08147541673478</v>
      </c>
      <c r="BA69" s="429">
        <f>((BA$67-$H$5)/1000)*$AJ$19*(($C$9/70)^$AT$19)</f>
        <v>168.5938472341121</v>
      </c>
      <c r="BB69" s="429">
        <f>((BB$67-$H$5)/1000)*$AJ$19*(($C$9/70)^$AT$19)</f>
        <v>172.10621905148946</v>
      </c>
      <c r="BC69" s="429">
        <f>((BC$67-$H$5)/1000)*$AJ$19*(($C$9/70)^$AT$19)</f>
        <v>175.61859086886679</v>
      </c>
      <c r="BD69" s="429">
        <f>((BD$67-$H$5)/1000)*$AJ$19*(($C$9/70)^$AT$19)</f>
        <v>179.13096268624412</v>
      </c>
      <c r="BE69" s="429">
        <f>((BE$67-$H$5)/1000)*$AJ$19*(($C$9/70)^$AT$19)</f>
        <v>182.64333450362145</v>
      </c>
      <c r="BF69" s="429">
        <f>((BF$67-$H$5)/1000)*$AJ$19*(($C$9/70)^$AT$19)</f>
        <v>186.15570632099877</v>
      </c>
    </row>
    <row r="70" spans="1:58" x14ac:dyDescent="0.25">
      <c r="A70" s="24"/>
      <c r="B70" s="446" t="s">
        <v>146</v>
      </c>
      <c r="C70" s="445"/>
      <c r="D70" s="444" t="s">
        <v>66</v>
      </c>
      <c r="E70" s="432">
        <v>55</v>
      </c>
      <c r="F70" s="432">
        <v>260</v>
      </c>
      <c r="G70" s="431" t="s">
        <v>44</v>
      </c>
      <c r="H70" s="430">
        <f>((H$67-$H$5)/1000)*$AK$19*(($C$9/70)^$AU$19)</f>
        <v>13.802477421983129</v>
      </c>
      <c r="I70" s="430">
        <f>((I$67-$H$5)/1000)*$AK$19*(($C$9/70)^$AU$19)</f>
        <v>18.40330322931084</v>
      </c>
      <c r="J70" s="429">
        <f>((J$67-$H$5)/1000)*$AK$19*(($C$9/70)^$AU$19)</f>
        <v>23.004129036638549</v>
      </c>
      <c r="K70" s="429">
        <f>((K$67-$H$5)/1000)*$AK$19*(($C$9/70)^$AU$19)</f>
        <v>27.604954843966258</v>
      </c>
      <c r="L70" s="429">
        <f>((L$67-$H$5)/1000)*$AK$19*(($C$9/70)^$AU$19)</f>
        <v>32.205780651293964</v>
      </c>
      <c r="M70" s="429">
        <f>((M$67-$H$5)/1000)*$AK$19*(($C$9/70)^$AU$19)</f>
        <v>36.80660645862168</v>
      </c>
      <c r="N70" s="429">
        <f>((N$67-$H$5)/1000)*$AK$19*(($C$9/70)^$AU$19)</f>
        <v>41.407432265949389</v>
      </c>
      <c r="O70" s="429">
        <f>((O$67-$H$5)/1000)*$AK$19*(($C$9/70)^$AU$19)</f>
        <v>46.008258073277098</v>
      </c>
      <c r="P70" s="429">
        <f>((P$67-$H$5)/1000)*$AK$19*(($C$9/70)^$AU$19)</f>
        <v>50.609083880604814</v>
      </c>
      <c r="Q70" s="429">
        <f>((Q$67-$H$5)/1000)*$AK$19*(($C$9/70)^$AU$19)</f>
        <v>55.209909687932516</v>
      </c>
      <c r="R70" s="429">
        <f>((R$67-$H$5)/1000)*$AK$19*(($C$9/70)^$AU$19)</f>
        <v>59.810735495260225</v>
      </c>
      <c r="S70" s="429">
        <f>((S$67-$H$5)/1000)*$AK$19*(($C$9/70)^$AU$19)</f>
        <v>64.411561302587927</v>
      </c>
      <c r="T70" s="429">
        <f>((T$67-$H$5)/1000)*$AK$19*(($C$9/70)^$AU$19)</f>
        <v>69.01238710991565</v>
      </c>
      <c r="U70" s="429">
        <f>((U$67-$H$5)/1000)*$AK$19*(($C$9/70)^$AU$19)</f>
        <v>73.613212917243359</v>
      </c>
      <c r="V70" s="429">
        <f>((V$67-$H$5)/1000)*$AK$19*(($C$9/70)^$AU$19)</f>
        <v>78.214038724571054</v>
      </c>
      <c r="W70" s="429">
        <f>((W$67-$H$5)/1000)*$AK$19*(($C$9/70)^$AU$19)</f>
        <v>82.814864531898777</v>
      </c>
      <c r="X70" s="429">
        <f>((X$67-$H$5)/1000)*$AK$19*(($C$9/70)^$AU$19)</f>
        <v>87.415690339226472</v>
      </c>
      <c r="Y70" s="429">
        <f>((Y$67-$H$5)/1000)*$AK$19*(($C$9/70)^$AU$19)</f>
        <v>92.016516146554196</v>
      </c>
      <c r="Z70" s="429">
        <f>((Z$67-$H$5)/1000)*$AK$19*(($C$9/70)^$AU$19)</f>
        <v>96.617341953881919</v>
      </c>
      <c r="AA70" s="429">
        <f>((AA$67-$H$5)/1000)*$AK$19*(($C$9/70)^$AU$19)</f>
        <v>101.21816776120963</v>
      </c>
      <c r="AB70" s="429">
        <f>((AB$67-$H$5)/1000)*$AK$19*(($C$9/70)^$AU$19)</f>
        <v>105.81899356853732</v>
      </c>
      <c r="AC70" s="429">
        <f>((AC$67-$H$5)/1000)*$AK$19*(($C$9/70)^$AU$19)</f>
        <v>110.41981937586503</v>
      </c>
      <c r="AD70" s="429">
        <f>((AD$67-$H$5)/1000)*$AK$19*(($C$9/70)^$AU$19)</f>
        <v>115.02064518319276</v>
      </c>
      <c r="AE70" s="429">
        <f>((AE$67-$H$5)/1000)*$AK$19*(($C$9/70)^$AU$19)</f>
        <v>119.62147099052045</v>
      </c>
      <c r="AF70" s="429">
        <f>((AF$67-$H$5)/1000)*$AK$19*(($C$9/70)^$AU$19)</f>
        <v>124.22229679784817</v>
      </c>
      <c r="AG70" s="429">
        <f>((AG$67-$H$5)/1000)*$AK$19*(($C$9/70)^$AU$19)</f>
        <v>128.82312260517585</v>
      </c>
      <c r="AH70" s="429">
        <f>((AH$67-$H$5)/1000)*$AK$19*(($C$9/70)^$AU$19)</f>
        <v>133.42394841250356</v>
      </c>
      <c r="AI70" s="429">
        <f>((AI$67-$H$5)/1000)*$AK$19*(($C$9/70)^$AU$19)</f>
        <v>138.0247742198313</v>
      </c>
      <c r="AJ70" s="429">
        <f>((AJ$67-$H$5)/1000)*$AK$19*(($C$9/70)^$AU$19)</f>
        <v>142.62560002715898</v>
      </c>
      <c r="AK70" s="429">
        <f>((AK$67-$H$5)/1000)*$AK$19*(($C$9/70)^$AU$19)</f>
        <v>147.22642583448672</v>
      </c>
      <c r="AL70" s="429">
        <f>((AL$67-$H$5)/1000)*$AK$19*(($C$9/70)^$AU$19)</f>
        <v>151.8272516418144</v>
      </c>
      <c r="AM70" s="429">
        <f>((AM$67-$H$5)/1000)*$AK$19*(($C$9/70)^$AU$19)</f>
        <v>156.42807744914211</v>
      </c>
      <c r="AN70" s="429">
        <f>((AN$67-$H$5)/1000)*$AK$19*(($C$9/70)^$AU$19)</f>
        <v>161.02890325646985</v>
      </c>
      <c r="AO70" s="429">
        <f>((AO$67-$H$5)/1000)*$AK$19*(($C$9/70)^$AU$19)</f>
        <v>165.62972906379755</v>
      </c>
      <c r="AP70" s="429">
        <f>((AP$67-$H$5)/1000)*$AK$19*(($C$9/70)^$AU$19)</f>
        <v>170.23055487112526</v>
      </c>
      <c r="AQ70" s="429">
        <f>((AQ$67-$H$5)/1000)*$AK$19*(($C$9/70)^$AU$19)</f>
        <v>174.83138067845294</v>
      </c>
      <c r="AR70" s="429">
        <f>((AR$67-$H$5)/1000)*$AK$19*(($C$9/70)^$AU$19)</f>
        <v>179.43220648578068</v>
      </c>
      <c r="AS70" s="429">
        <f>((AS$67-$H$5)/1000)*$AK$19*(($C$9/70)^$AU$19)</f>
        <v>184.03303229310839</v>
      </c>
      <c r="AT70" s="429">
        <f>((AT$67-$H$5)/1000)*$AK$19*(($C$9/70)^$AU$19)</f>
        <v>188.63385810043607</v>
      </c>
      <c r="AU70" s="429">
        <f>((AU$67-$H$5)/1000)*$AK$19*(($C$9/70)^$AU$19)</f>
        <v>193.23468390776384</v>
      </c>
      <c r="AV70" s="429">
        <f>((AV$67-$H$5)/1000)*$AK$19*(($C$9/70)^$AU$19)</f>
        <v>197.83550971509152</v>
      </c>
      <c r="AW70" s="429">
        <f>((AW$67-$H$5)/1000)*$AK$19*(($C$9/70)^$AU$19)</f>
        <v>202.43633552241926</v>
      </c>
      <c r="AX70" s="429">
        <f>((AX$67-$H$5)/1000)*$AK$19*(($C$9/70)^$AU$19)</f>
        <v>207.03716132974694</v>
      </c>
      <c r="AY70" s="429">
        <f>((AY$67-$H$5)/1000)*$AK$19*(($C$9/70)^$AU$19)</f>
        <v>211.63798713707465</v>
      </c>
      <c r="AZ70" s="429">
        <f>((AZ$67-$H$5)/1000)*$AK$19*(($C$9/70)^$AU$19)</f>
        <v>216.23881294440238</v>
      </c>
      <c r="BA70" s="429">
        <f>((BA$67-$H$5)/1000)*$AK$19*(($C$9/70)^$AU$19)</f>
        <v>220.83963875173006</v>
      </c>
      <c r="BB70" s="429">
        <f>((BB$67-$H$5)/1000)*$AK$19*(($C$9/70)^$AU$19)</f>
        <v>225.44046455905777</v>
      </c>
      <c r="BC70" s="429">
        <f>((BC$67-$H$5)/1000)*$AK$19*(($C$9/70)^$AU$19)</f>
        <v>230.04129036638551</v>
      </c>
      <c r="BD70" s="429">
        <f>((BD$67-$H$5)/1000)*$AK$19*(($C$9/70)^$AU$19)</f>
        <v>234.64211617371319</v>
      </c>
      <c r="BE70" s="429">
        <f>((BE$67-$H$5)/1000)*$AK$19*(($C$9/70)^$AU$19)</f>
        <v>239.2429419810409</v>
      </c>
      <c r="BF70" s="429">
        <f>((BF$67-$H$5)/1000)*$AK$19*(($C$9/70)^$AU$19)</f>
        <v>243.84376778836858</v>
      </c>
    </row>
    <row r="71" spans="1:58" x14ac:dyDescent="0.25">
      <c r="A71" s="24"/>
      <c r="B71" s="446" t="s">
        <v>145</v>
      </c>
      <c r="C71" s="445"/>
      <c r="D71" s="444" t="s">
        <v>66</v>
      </c>
      <c r="E71" s="432">
        <v>55</v>
      </c>
      <c r="F71" s="432">
        <v>300</v>
      </c>
      <c r="G71" s="431" t="s">
        <v>44</v>
      </c>
      <c r="H71" s="430">
        <f>((H$67-$H$5)/1000)*$AL$19*(($C$9/70)^$AV$19)</f>
        <v>15.080723870079769</v>
      </c>
      <c r="I71" s="430">
        <f>((I$67-$H$5)/1000)*$AL$19*(($C$9/70)^$AV$19)</f>
        <v>20.10763182677303</v>
      </c>
      <c r="J71" s="429">
        <f>((J$67-$H$5)/1000)*$AL$19*(($C$9/70)^$AV$19)</f>
        <v>25.134539783466284</v>
      </c>
      <c r="K71" s="429">
        <f>((K$67-$H$5)/1000)*$AL$19*(($C$9/70)^$AV$19)</f>
        <v>30.161447740159538</v>
      </c>
      <c r="L71" s="429">
        <f>((L$67-$H$5)/1000)*$AL$19*(($C$9/70)^$AV$19)</f>
        <v>35.188355696852796</v>
      </c>
      <c r="M71" s="429">
        <f>((M$67-$H$5)/1000)*$AL$19*(($C$9/70)^$AV$19)</f>
        <v>40.21526365354606</v>
      </c>
      <c r="N71" s="429">
        <f>((N$67-$H$5)/1000)*$AL$19*(($C$9/70)^$AV$19)</f>
        <v>45.242171610239311</v>
      </c>
      <c r="O71" s="429">
        <f>((O$67-$H$5)/1000)*$AL$19*(($C$9/70)^$AV$19)</f>
        <v>50.269079566932568</v>
      </c>
      <c r="P71" s="429">
        <f>((P$67-$H$5)/1000)*$AL$19*(($C$9/70)^$AV$19)</f>
        <v>55.295987523625833</v>
      </c>
      <c r="Q71" s="429">
        <f>((Q$67-$H$5)/1000)*$AL$19*(($C$9/70)^$AV$19)</f>
        <v>60.322895480319076</v>
      </c>
      <c r="R71" s="429">
        <f>((R$67-$H$5)/1000)*$AL$19*(($C$9/70)^$AV$19)</f>
        <v>65.349803437012341</v>
      </c>
      <c r="S71" s="429">
        <f>((S$67-$H$5)/1000)*$AL$19*(($C$9/70)^$AV$19)</f>
        <v>70.376711393705591</v>
      </c>
      <c r="T71" s="429">
        <f>((T$67-$H$5)/1000)*$AL$19*(($C$9/70)^$AV$19)</f>
        <v>75.403619350398841</v>
      </c>
      <c r="U71" s="429">
        <f>((U$67-$H$5)/1000)*$AL$19*(($C$9/70)^$AV$19)</f>
        <v>80.43052730709212</v>
      </c>
      <c r="V71" s="429">
        <f>((V$67-$H$5)/1000)*$AL$19*(($C$9/70)^$AV$19)</f>
        <v>85.457435263785371</v>
      </c>
      <c r="W71" s="429">
        <f>((W$67-$H$5)/1000)*$AL$19*(($C$9/70)^$AV$19)</f>
        <v>90.484343220478621</v>
      </c>
      <c r="X71" s="429">
        <f>((X$67-$H$5)/1000)*$AL$19*(($C$9/70)^$AV$19)</f>
        <v>95.511251177171886</v>
      </c>
      <c r="Y71" s="429">
        <f>((Y$67-$H$5)/1000)*$AL$19*(($C$9/70)^$AV$19)</f>
        <v>100.53815913386514</v>
      </c>
      <c r="Z71" s="429">
        <f>((Z$67-$H$5)/1000)*$AL$19*(($C$9/70)^$AV$19)</f>
        <v>105.56506709055839</v>
      </c>
      <c r="AA71" s="429">
        <f>((AA$67-$H$5)/1000)*$AL$19*(($C$9/70)^$AV$19)</f>
        <v>110.59197504725167</v>
      </c>
      <c r="AB71" s="429">
        <f>((AB$67-$H$5)/1000)*$AL$19*(($C$9/70)^$AV$19)</f>
        <v>115.6188830039449</v>
      </c>
      <c r="AC71" s="429">
        <f>((AC$67-$H$5)/1000)*$AL$19*(($C$9/70)^$AV$19)</f>
        <v>120.64579096063815</v>
      </c>
      <c r="AD71" s="429">
        <f>((AD$67-$H$5)/1000)*$AL$19*(($C$9/70)^$AV$19)</f>
        <v>125.67269891733143</v>
      </c>
      <c r="AE71" s="429">
        <f>((AE$67-$H$5)/1000)*$AL$19*(($C$9/70)^$AV$19)</f>
        <v>130.69960687402468</v>
      </c>
      <c r="AF71" s="429">
        <f>((AF$67-$H$5)/1000)*$AL$19*(($C$9/70)^$AV$19)</f>
        <v>135.72651483071795</v>
      </c>
      <c r="AG71" s="429">
        <f>((AG$67-$H$5)/1000)*$AL$19*(($C$9/70)^$AV$19)</f>
        <v>140.75342278741118</v>
      </c>
      <c r="AH71" s="429">
        <f>((AH$67-$H$5)/1000)*$AL$19*(($C$9/70)^$AV$19)</f>
        <v>145.78033074410445</v>
      </c>
      <c r="AI71" s="429">
        <f>((AI$67-$H$5)/1000)*$AL$19*(($C$9/70)^$AV$19)</f>
        <v>150.80723870079768</v>
      </c>
      <c r="AJ71" s="429">
        <f>((AJ$67-$H$5)/1000)*$AL$19*(($C$9/70)^$AV$19)</f>
        <v>155.83414665749095</v>
      </c>
      <c r="AK71" s="429">
        <f>((AK$67-$H$5)/1000)*$AL$19*(($C$9/70)^$AV$19)</f>
        <v>160.86105461418424</v>
      </c>
      <c r="AL71" s="429">
        <f>((AL$67-$H$5)/1000)*$AL$19*(($C$9/70)^$AV$19)</f>
        <v>165.88796257087748</v>
      </c>
      <c r="AM71" s="429">
        <f>((AM$67-$H$5)/1000)*$AL$19*(($C$9/70)^$AV$19)</f>
        <v>170.91487052757074</v>
      </c>
      <c r="AN71" s="429">
        <f>((AN$67-$H$5)/1000)*$AL$19*(($C$9/70)^$AV$19)</f>
        <v>175.94177848426398</v>
      </c>
      <c r="AO71" s="429">
        <f>((AO$67-$H$5)/1000)*$AL$19*(($C$9/70)^$AV$19)</f>
        <v>180.96868644095724</v>
      </c>
      <c r="AP71" s="429">
        <f>((AP$67-$H$5)/1000)*$AL$19*(($C$9/70)^$AV$19)</f>
        <v>185.99559439765051</v>
      </c>
      <c r="AQ71" s="429">
        <f>((AQ$67-$H$5)/1000)*$AL$19*(($C$9/70)^$AV$19)</f>
        <v>191.02250235434377</v>
      </c>
      <c r="AR71" s="429">
        <f>((AR$67-$H$5)/1000)*$AL$19*(($C$9/70)^$AV$19)</f>
        <v>196.04941031103701</v>
      </c>
      <c r="AS71" s="429">
        <f>((AS$67-$H$5)/1000)*$AL$19*(($C$9/70)^$AV$19)</f>
        <v>201.07631826773027</v>
      </c>
      <c r="AT71" s="429">
        <f>((AT$67-$H$5)/1000)*$AL$19*(($C$9/70)^$AV$19)</f>
        <v>206.10322622442351</v>
      </c>
      <c r="AU71" s="429">
        <f>((AU$67-$H$5)/1000)*$AL$19*(($C$9/70)^$AV$19)</f>
        <v>211.13013418111677</v>
      </c>
      <c r="AV71" s="429">
        <f>((AV$67-$H$5)/1000)*$AL$19*(($C$9/70)^$AV$19)</f>
        <v>216.15704213781001</v>
      </c>
      <c r="AW71" s="429">
        <f>((AW$67-$H$5)/1000)*$AL$19*(($C$9/70)^$AV$19)</f>
        <v>221.18395009450333</v>
      </c>
      <c r="AX71" s="429">
        <f>((AX$67-$H$5)/1000)*$AL$19*(($C$9/70)^$AV$19)</f>
        <v>226.21085805119657</v>
      </c>
      <c r="AY71" s="429">
        <f>((AY$67-$H$5)/1000)*$AL$19*(($C$9/70)^$AV$19)</f>
        <v>231.2377660078898</v>
      </c>
      <c r="AZ71" s="429">
        <f>((AZ$67-$H$5)/1000)*$AL$19*(($C$9/70)^$AV$19)</f>
        <v>236.26467396458307</v>
      </c>
      <c r="BA71" s="429">
        <f>((BA$67-$H$5)/1000)*$AL$19*(($C$9/70)^$AV$19)</f>
        <v>241.2915819212763</v>
      </c>
      <c r="BB71" s="429">
        <f>((BB$67-$H$5)/1000)*$AL$19*(($C$9/70)^$AV$19)</f>
        <v>246.31848987796963</v>
      </c>
      <c r="BC71" s="429">
        <f>((BC$67-$H$5)/1000)*$AL$19*(($C$9/70)^$AV$19)</f>
        <v>251.34539783466286</v>
      </c>
      <c r="BD71" s="429">
        <f>((BD$67-$H$5)/1000)*$AL$19*(($C$9/70)^$AV$19)</f>
        <v>256.37230579135604</v>
      </c>
      <c r="BE71" s="429">
        <f>((BE$67-$H$5)/1000)*$AL$19*(($C$9/70)^$AV$19)</f>
        <v>261.39921374804936</v>
      </c>
      <c r="BF71" s="429">
        <f>((BF$67-$H$5)/1000)*$AL$19*(($C$9/70)^$AV$19)</f>
        <v>266.42612170474263</v>
      </c>
    </row>
    <row r="72" spans="1:58" ht="15.75" thickBot="1" x14ac:dyDescent="0.3">
      <c r="A72" s="24"/>
      <c r="B72" s="443" t="s">
        <v>144</v>
      </c>
      <c r="C72" s="442"/>
      <c r="D72" s="441" t="s">
        <v>66</v>
      </c>
      <c r="E72" s="426">
        <v>55</v>
      </c>
      <c r="F72" s="426">
        <v>300</v>
      </c>
      <c r="G72" s="425" t="s">
        <v>33</v>
      </c>
      <c r="H72" s="424">
        <f>((H$67-$H$5)/1000)*$AM$19*(($C$9/70)^$AW$19)</f>
        <v>20.19635389790329</v>
      </c>
      <c r="I72" s="424">
        <f>((I$67-$H$5)/1000)*$AM$19*(($C$9/70)^$AW$19)</f>
        <v>26.928471863871057</v>
      </c>
      <c r="J72" s="423">
        <f>((J$67-$H$5)/1000)*$AM$19*(($C$9/70)^$AW$19)</f>
        <v>33.66058982983882</v>
      </c>
      <c r="K72" s="423">
        <f>((K$67-$H$5)/1000)*$AM$19*(($C$9/70)^$AW$19)</f>
        <v>40.392707795806579</v>
      </c>
      <c r="L72" s="423">
        <f>((L$67-$H$5)/1000)*$AM$19*(($C$9/70)^$AW$19)</f>
        <v>47.124825761774346</v>
      </c>
      <c r="M72" s="423">
        <f>((M$67-$H$5)/1000)*$AM$19*(($C$9/70)^$AW$19)</f>
        <v>53.856943727742113</v>
      </c>
      <c r="N72" s="423">
        <f>((N$67-$H$5)/1000)*$AM$19*(($C$9/70)^$AW$19)</f>
        <v>60.589061693709873</v>
      </c>
      <c r="O72" s="423">
        <f>((O$67-$H$5)/1000)*$AM$19*(($C$9/70)^$AW$19)</f>
        <v>67.32117965967764</v>
      </c>
      <c r="P72" s="423">
        <f>((P$67-$H$5)/1000)*$AM$19*(($C$9/70)^$AW$19)</f>
        <v>74.053297625645399</v>
      </c>
      <c r="Q72" s="423">
        <f>((Q$67-$H$5)/1000)*$AM$19*(($C$9/70)^$AW$19)</f>
        <v>80.785415591613159</v>
      </c>
      <c r="R72" s="423">
        <f>((R$67-$H$5)/1000)*$AM$19*(($C$9/70)^$AW$19)</f>
        <v>87.517533557580933</v>
      </c>
      <c r="S72" s="423">
        <f>((S$67-$H$5)/1000)*$AM$19*(($C$9/70)^$AW$19)</f>
        <v>94.249651523548692</v>
      </c>
      <c r="T72" s="423">
        <f>((T$67-$H$5)/1000)*$AM$19*(($C$9/70)^$AW$19)</f>
        <v>100.98176948951645</v>
      </c>
      <c r="U72" s="423">
        <f>((U$67-$H$5)/1000)*$AM$19*(($C$9/70)^$AW$19)</f>
        <v>107.71388745548423</v>
      </c>
      <c r="V72" s="423">
        <f>((V$67-$H$5)/1000)*$AM$19*(($C$9/70)^$AW$19)</f>
        <v>114.44600542145199</v>
      </c>
      <c r="W72" s="423">
        <f>((W$67-$H$5)/1000)*$AM$19*(($C$9/70)^$AW$19)</f>
        <v>121.17812338741975</v>
      </c>
      <c r="X72" s="423">
        <f>((X$67-$H$5)/1000)*$AM$19*(($C$9/70)^$AW$19)</f>
        <v>127.91024135338751</v>
      </c>
      <c r="Y72" s="423">
        <f>((Y$67-$H$5)/1000)*$AM$19*(($C$9/70)^$AW$19)</f>
        <v>134.64235931935528</v>
      </c>
      <c r="Z72" s="423">
        <f>((Z$67-$H$5)/1000)*$AM$19*(($C$9/70)^$AW$19)</f>
        <v>141.37447728532305</v>
      </c>
      <c r="AA72" s="423">
        <f>((AA$67-$H$5)/1000)*$AM$19*(($C$9/70)^$AW$19)</f>
        <v>148.1065952512908</v>
      </c>
      <c r="AB72" s="423">
        <f>((AB$67-$H$5)/1000)*$AM$19*(($C$9/70)^$AW$19)</f>
        <v>154.83871321725857</v>
      </c>
      <c r="AC72" s="423">
        <f>((AC$67-$H$5)/1000)*$AM$19*(($C$9/70)^$AW$19)</f>
        <v>161.57083118322632</v>
      </c>
      <c r="AD72" s="423">
        <f>((AD$67-$H$5)/1000)*$AM$19*(($C$9/70)^$AW$19)</f>
        <v>168.30294914919409</v>
      </c>
      <c r="AE72" s="423">
        <f>((AE$67-$H$5)/1000)*$AM$19*(($C$9/70)^$AW$19)</f>
        <v>175.03506711516187</v>
      </c>
      <c r="AF72" s="423">
        <f>((AF$67-$H$5)/1000)*$AM$19*(($C$9/70)^$AW$19)</f>
        <v>181.76718508112964</v>
      </c>
      <c r="AG72" s="423">
        <f>((AG$67-$H$5)/1000)*$AM$19*(($C$9/70)^$AW$19)</f>
        <v>188.49930304709738</v>
      </c>
      <c r="AH72" s="423">
        <f>((AH$67-$H$5)/1000)*$AM$19*(($C$9/70)^$AW$19)</f>
        <v>195.23142101306516</v>
      </c>
      <c r="AI72" s="423">
        <f>((AI$67-$H$5)/1000)*$AM$19*(($C$9/70)^$AW$19)</f>
        <v>201.9635389790329</v>
      </c>
      <c r="AJ72" s="423">
        <f>((AJ$67-$H$5)/1000)*$AM$19*(($C$9/70)^$AW$19)</f>
        <v>208.69565694500071</v>
      </c>
      <c r="AK72" s="423">
        <f>((AK$67-$H$5)/1000)*$AM$19*(($C$9/70)^$AW$19)</f>
        <v>215.42777491096845</v>
      </c>
      <c r="AL72" s="423">
        <f>((AL$67-$H$5)/1000)*$AM$19*(($C$9/70)^$AW$19)</f>
        <v>222.15989287693617</v>
      </c>
      <c r="AM72" s="423">
        <f>((AM$67-$H$5)/1000)*$AM$19*(($C$9/70)^$AW$19)</f>
        <v>228.89201084290397</v>
      </c>
      <c r="AN72" s="423">
        <f>((AN$67-$H$5)/1000)*$AM$19*(($C$9/70)^$AW$19)</f>
        <v>235.62412880887175</v>
      </c>
      <c r="AO72" s="423">
        <f>((AO$67-$H$5)/1000)*$AM$19*(($C$9/70)^$AW$19)</f>
        <v>242.35624677483949</v>
      </c>
      <c r="AP72" s="423">
        <f>((AP$67-$H$5)/1000)*$AM$19*(($C$9/70)^$AW$19)</f>
        <v>249.08836474080729</v>
      </c>
      <c r="AQ72" s="423">
        <f>((AQ$67-$H$5)/1000)*$AM$19*(($C$9/70)^$AW$19)</f>
        <v>255.82048270677501</v>
      </c>
      <c r="AR72" s="423">
        <f>((AR$67-$H$5)/1000)*$AM$19*(($C$9/70)^$AW$19)</f>
        <v>262.55260067274281</v>
      </c>
      <c r="AS72" s="423">
        <f>((AS$67-$H$5)/1000)*$AM$19*(($C$9/70)^$AW$19)</f>
        <v>269.28471863871056</v>
      </c>
      <c r="AT72" s="423">
        <f>((AT$67-$H$5)/1000)*$AM$19*(($C$9/70)^$AW$19)</f>
        <v>276.0168366046783</v>
      </c>
      <c r="AU72" s="423">
        <f>((AU$67-$H$5)/1000)*$AM$19*(($C$9/70)^$AW$19)</f>
        <v>282.74895457064611</v>
      </c>
      <c r="AV72" s="423">
        <f>((AV$67-$H$5)/1000)*$AM$19*(($C$9/70)^$AW$19)</f>
        <v>289.48107253661385</v>
      </c>
      <c r="AW72" s="423">
        <f>((AW$67-$H$5)/1000)*$AM$19*(($C$9/70)^$AW$19)</f>
        <v>296.2131905025816</v>
      </c>
      <c r="AX72" s="423">
        <f>((AX$67-$H$5)/1000)*$AM$19*(($C$9/70)^$AW$19)</f>
        <v>302.9453084685494</v>
      </c>
      <c r="AY72" s="423">
        <f>((AY$67-$H$5)/1000)*$AM$19*(($C$9/70)^$AW$19)</f>
        <v>309.67742643451714</v>
      </c>
      <c r="AZ72" s="423">
        <f>((AZ$67-$H$5)/1000)*$AM$19*(($C$9/70)^$AW$19)</f>
        <v>316.40954440048489</v>
      </c>
      <c r="BA72" s="423">
        <f>((BA$67-$H$5)/1000)*$AM$19*(($C$9/70)^$AW$19)</f>
        <v>323.14166236645264</v>
      </c>
      <c r="BB72" s="423">
        <f>((BB$67-$H$5)/1000)*$AM$19*(($C$9/70)^$AW$19)</f>
        <v>329.87378033242049</v>
      </c>
      <c r="BC72" s="423">
        <f>((BC$67-$H$5)/1000)*$AM$19*(($C$9/70)^$AW$19)</f>
        <v>336.60589829838818</v>
      </c>
      <c r="BD72" s="423">
        <f>((BD$67-$H$5)/1000)*$AM$19*(($C$9/70)^$AW$19)</f>
        <v>343.33801626435593</v>
      </c>
      <c r="BE72" s="423">
        <f>((BE$67-$H$5)/1000)*$AM$19*(($C$9/70)^$AW$19)</f>
        <v>350.07013423032373</v>
      </c>
      <c r="BF72" s="423">
        <f>((BF$67-$H$5)/1000)*$AM$19*(($C$9/70)^$AW$19)</f>
        <v>356.80225219629142</v>
      </c>
    </row>
    <row r="73" spans="1:58" ht="15.75" hidden="1" customHeight="1" x14ac:dyDescent="0.3">
      <c r="A73" s="24"/>
      <c r="B73" s="440" t="s">
        <v>143</v>
      </c>
      <c r="C73" s="439"/>
      <c r="D73" s="437"/>
      <c r="E73" s="438"/>
      <c r="F73" s="438"/>
      <c r="G73" s="437"/>
      <c r="H73" s="436">
        <f>((H$67-$H$5)/1000)*$AN$19*(($C$9/70)^$AX$19)</f>
        <v>22.062142334689963</v>
      </c>
      <c r="I73" s="436">
        <f>((I$67-$H$5)/1000)*$AN$19*(($C$9/70)^$AX$19)</f>
        <v>29.416189779586617</v>
      </c>
      <c r="J73" s="435">
        <f>((J$67-$H$5)/1000)*$AN$19*(($C$9/70)^$AX$19)</f>
        <v>36.770237224483267</v>
      </c>
      <c r="K73" s="435">
        <f>((K$67-$H$5)/1000)*$AN$19*(($C$9/70)^$AX$19)</f>
        <v>44.124284669379925</v>
      </c>
      <c r="L73" s="435">
        <f>((L$67-$H$5)/1000)*$AN$19*(($C$9/70)^$AX$19)</f>
        <v>51.478332114276569</v>
      </c>
      <c r="M73" s="435">
        <f>((M$67-$H$5)/1000)*$AN$19*(($C$9/70)^$AX$19)</f>
        <v>58.832379559173233</v>
      </c>
      <c r="N73" s="435">
        <f>((N$67-$H$5)/1000)*$AN$19*(($C$9/70)^$AX$19)</f>
        <v>66.186427004069884</v>
      </c>
      <c r="O73" s="435">
        <f>((O$67-$H$5)/1000)*$AN$19*(($C$9/70)^$AX$19)</f>
        <v>73.540474448966535</v>
      </c>
      <c r="P73" s="435">
        <f>((P$67-$H$5)/1000)*$AN$19*(($C$9/70)^$AX$19)</f>
        <v>80.8945218938632</v>
      </c>
      <c r="Q73" s="435">
        <f>((Q$67-$H$5)/1000)*$AN$19*(($C$9/70)^$AX$19)</f>
        <v>88.24856933875985</v>
      </c>
      <c r="R73" s="435">
        <f>((R$67-$H$5)/1000)*$AN$19*(($C$9/70)^$AX$19)</f>
        <v>95.602616783656501</v>
      </c>
      <c r="S73" s="435">
        <f>((S$67-$H$5)/1000)*$AN$19*(($C$9/70)^$AX$19)</f>
        <v>102.95666422855314</v>
      </c>
      <c r="T73" s="435">
        <f>((T$67-$H$5)/1000)*$AN$19*(($C$9/70)^$AX$19)</f>
        <v>110.3107116734498</v>
      </c>
      <c r="U73" s="435">
        <f>((U$67-$H$5)/1000)*$AN$19*(($C$9/70)^$AX$19)</f>
        <v>117.66475911834647</v>
      </c>
      <c r="V73" s="435">
        <f>((V$67-$H$5)/1000)*$AN$19*(($C$9/70)^$AX$19)</f>
        <v>125.01880656324312</v>
      </c>
      <c r="W73" s="435">
        <f>((W$67-$H$5)/1000)*$AN$19*(($C$9/70)^$AX$19)</f>
        <v>132.37285400813977</v>
      </c>
      <c r="X73" s="435">
        <f>((X$67-$H$5)/1000)*$AN$19*(($C$9/70)^$AX$19)</f>
        <v>139.72690145303642</v>
      </c>
      <c r="Y73" s="435">
        <f>((Y$67-$H$5)/1000)*$AN$19*(($C$9/70)^$AX$19)</f>
        <v>147.08094889793307</v>
      </c>
      <c r="Z73" s="435">
        <f>((Z$67-$H$5)/1000)*$AN$19*(($C$9/70)^$AX$19)</f>
        <v>154.43499634282972</v>
      </c>
      <c r="AA73" s="435">
        <f>((AA$67-$H$5)/1000)*$AN$19*(($C$9/70)^$AX$19)</f>
        <v>161.7890437877264</v>
      </c>
      <c r="AB73" s="435">
        <f>((AB$67-$H$5)/1000)*$AN$19*(($C$9/70)^$AX$19)</f>
        <v>169.14309123262302</v>
      </c>
      <c r="AC73" s="435">
        <f>((AC$67-$H$5)/1000)*$AN$19*(($C$9/70)^$AX$19)</f>
        <v>176.4971386775197</v>
      </c>
      <c r="AD73" s="435">
        <f>((AD$67-$H$5)/1000)*$AN$19*(($C$9/70)^$AX$19)</f>
        <v>183.85118612241635</v>
      </c>
      <c r="AE73" s="435">
        <f>((AE$67-$H$5)/1000)*$AN$19*(($C$9/70)^$AX$19)</f>
        <v>191.205233567313</v>
      </c>
      <c r="AF73" s="435">
        <f>((AF$67-$H$5)/1000)*$AN$19*(($C$9/70)^$AX$19)</f>
        <v>198.55928101220968</v>
      </c>
      <c r="AG73" s="435">
        <f>((AG$67-$H$5)/1000)*$AN$19*(($C$9/70)^$AX$19)</f>
        <v>205.91332845710627</v>
      </c>
      <c r="AH73" s="435">
        <f>((AH$67-$H$5)/1000)*$AN$19*(($C$9/70)^$AX$19)</f>
        <v>213.26737590200295</v>
      </c>
      <c r="AI73" s="435">
        <f>((AI$67-$H$5)/1000)*$AN$19*(($C$9/70)^$AX$19)</f>
        <v>220.6214233468996</v>
      </c>
      <c r="AJ73" s="435">
        <f>((AJ$67-$H$5)/1000)*$AN$19*(($C$9/70)^$AX$19)</f>
        <v>227.97547079179625</v>
      </c>
      <c r="AK73" s="435">
        <f>((AK$67-$H$5)/1000)*$AN$19*(($C$9/70)^$AX$19)</f>
        <v>235.32951823669293</v>
      </c>
      <c r="AL73" s="435">
        <f>((AL$67-$H$5)/1000)*$AN$19*(($C$9/70)^$AX$19)</f>
        <v>242.68356568158956</v>
      </c>
      <c r="AM73" s="435">
        <f>((AM$67-$H$5)/1000)*$AN$19*(($C$9/70)^$AX$19)</f>
        <v>250.03761312648624</v>
      </c>
      <c r="AN73" s="435">
        <f>((AN$67-$H$5)/1000)*$AN$19*(($C$9/70)^$AX$19)</f>
        <v>257.39166057138289</v>
      </c>
      <c r="AO73" s="435">
        <f>((AO$67-$H$5)/1000)*$AN$19*(($C$9/70)^$AX$19)</f>
        <v>264.74570801627954</v>
      </c>
      <c r="AP73" s="435">
        <f>((AP$67-$H$5)/1000)*$AN$19*(($C$9/70)^$AX$19)</f>
        <v>272.09975546117619</v>
      </c>
      <c r="AQ73" s="435">
        <f>((AQ$67-$H$5)/1000)*$AN$19*(($C$9/70)^$AX$19)</f>
        <v>279.45380290607284</v>
      </c>
      <c r="AR73" s="435">
        <f>((AR$67-$H$5)/1000)*$AN$19*(($C$9/70)^$AX$19)</f>
        <v>286.80785035096949</v>
      </c>
      <c r="AS73" s="435">
        <f>((AS$67-$H$5)/1000)*$AN$19*(($C$9/70)^$AX$19)</f>
        <v>294.16189779586614</v>
      </c>
      <c r="AT73" s="435">
        <f>((AT$67-$H$5)/1000)*$AN$19*(($C$9/70)^$AX$19)</f>
        <v>301.51594524076279</v>
      </c>
      <c r="AU73" s="435">
        <f>((AU$67-$H$5)/1000)*$AN$19*(($C$9/70)^$AX$19)</f>
        <v>308.86999268565944</v>
      </c>
      <c r="AV73" s="435">
        <f>((AV$67-$H$5)/1000)*$AN$19*(($C$9/70)^$AX$19)</f>
        <v>316.22404013055609</v>
      </c>
      <c r="AW73" s="435">
        <f>((AW$67-$H$5)/1000)*$AN$19*(($C$9/70)^$AX$19)</f>
        <v>323.5780875754528</v>
      </c>
      <c r="AX73" s="435">
        <f>((AX$67-$H$5)/1000)*$AN$19*(($C$9/70)^$AX$19)</f>
        <v>330.93213502034939</v>
      </c>
      <c r="AY73" s="435">
        <f>((AY$67-$H$5)/1000)*$AN$19*(($C$9/70)^$AX$19)</f>
        <v>338.28618246524604</v>
      </c>
      <c r="AZ73" s="435">
        <f>((AZ$67-$H$5)/1000)*$AN$19*(($C$9/70)^$AX$19)</f>
        <v>345.64022991014275</v>
      </c>
      <c r="BA73" s="435">
        <f>((BA$67-$H$5)/1000)*$AN$19*(($C$9/70)^$AX$19)</f>
        <v>352.9942773550394</v>
      </c>
      <c r="BB73" s="435">
        <f>((BB$67-$H$5)/1000)*$AN$19*(($C$9/70)^$AX$19)</f>
        <v>360.34832479993605</v>
      </c>
      <c r="BC73" s="435">
        <f>((BC$67-$H$5)/1000)*$AN$19*(($C$9/70)^$AX$19)</f>
        <v>367.7023722448327</v>
      </c>
      <c r="BD73" s="435">
        <f>((BD$67-$H$5)/1000)*$AN$19*(($C$9/70)^$AX$19)</f>
        <v>375.05641968972935</v>
      </c>
      <c r="BE73" s="435">
        <f>((BE$67-$H$5)/1000)*$AN$19*(($C$9/70)^$AX$19)</f>
        <v>382.410467134626</v>
      </c>
      <c r="BF73" s="435">
        <f>((BF$67-$H$5)/1000)*$AN$19*(($C$9/70)^$AX$19)</f>
        <v>389.76451457952265</v>
      </c>
    </row>
    <row r="74" spans="1:58" ht="15.75" hidden="1" customHeight="1" x14ac:dyDescent="0.3">
      <c r="A74" s="24"/>
      <c r="B74" s="434" t="s">
        <v>142</v>
      </c>
      <c r="C74" s="433"/>
      <c r="D74" s="431"/>
      <c r="E74" s="432"/>
      <c r="F74" s="432"/>
      <c r="G74" s="431"/>
      <c r="H74" s="430">
        <f>((H$67-$H$5)/1000)*$AO$19*(($C$9/70)^$AY$19)</f>
        <v>23.114537299422548</v>
      </c>
      <c r="I74" s="430">
        <f>((I$67-$H$5)/1000)*$AO$19*(($C$9/70)^$AY$19)</f>
        <v>30.81938306589673</v>
      </c>
      <c r="J74" s="429">
        <f>((J$67-$H$5)/1000)*$AO$19*(($C$9/70)^$AY$19)</f>
        <v>38.524228832370909</v>
      </c>
      <c r="K74" s="429">
        <f>((K$67-$H$5)/1000)*$AO$19*(($C$9/70)^$AY$19)</f>
        <v>46.229074598845095</v>
      </c>
      <c r="L74" s="429">
        <f>((L$67-$H$5)/1000)*$AO$19*(($C$9/70)^$AY$19)</f>
        <v>53.933920365319267</v>
      </c>
      <c r="M74" s="429">
        <f>((M$67-$H$5)/1000)*$AO$19*(($C$9/70)^$AY$19)</f>
        <v>61.63876613179346</v>
      </c>
      <c r="N74" s="429">
        <f>((N$67-$H$5)/1000)*$AO$19*(($C$9/70)^$AY$19)</f>
        <v>69.343611898267639</v>
      </c>
      <c r="O74" s="429">
        <f>((O$67-$H$5)/1000)*$AO$19*(($C$9/70)^$AY$19)</f>
        <v>77.048457664741818</v>
      </c>
      <c r="P74" s="429">
        <f>((P$67-$H$5)/1000)*$AO$19*(($C$9/70)^$AY$19)</f>
        <v>84.753303431216011</v>
      </c>
      <c r="Q74" s="429">
        <f>((Q$67-$H$5)/1000)*$AO$19*(($C$9/70)^$AY$19)</f>
        <v>92.45814919769019</v>
      </c>
      <c r="R74" s="429">
        <f>((R$67-$H$5)/1000)*$AO$19*(($C$9/70)^$AY$19)</f>
        <v>100.16299496416435</v>
      </c>
      <c r="S74" s="429">
        <f>((S$67-$H$5)/1000)*$AO$19*(($C$9/70)^$AY$19)</f>
        <v>107.86784073063853</v>
      </c>
      <c r="T74" s="429">
        <f>((T$67-$H$5)/1000)*$AO$19*(($C$9/70)^$AY$19)</f>
        <v>115.57268649711273</v>
      </c>
      <c r="U74" s="429">
        <f>((U$67-$H$5)/1000)*$AO$19*(($C$9/70)^$AY$19)</f>
        <v>123.27753226358692</v>
      </c>
      <c r="V74" s="429">
        <f>((V$67-$H$5)/1000)*$AO$19*(($C$9/70)^$AY$19)</f>
        <v>130.98237803006108</v>
      </c>
      <c r="W74" s="429">
        <f>((W$67-$H$5)/1000)*$AO$19*(($C$9/70)^$AY$19)</f>
        <v>138.68722379653528</v>
      </c>
      <c r="X74" s="429">
        <f>((X$67-$H$5)/1000)*$AO$19*(($C$9/70)^$AY$19)</f>
        <v>146.39206956300944</v>
      </c>
      <c r="Y74" s="429">
        <f>((Y$67-$H$5)/1000)*$AO$19*(($C$9/70)^$AY$19)</f>
        <v>154.09691532948364</v>
      </c>
      <c r="Z74" s="429">
        <f>((Z$67-$H$5)/1000)*$AO$19*(($C$9/70)^$AY$19)</f>
        <v>161.8017610959578</v>
      </c>
      <c r="AA74" s="429">
        <f>((AA$67-$H$5)/1000)*$AO$19*(($C$9/70)^$AY$19)</f>
        <v>169.50660686243202</v>
      </c>
      <c r="AB74" s="429">
        <f>((AB$67-$H$5)/1000)*$AO$19*(($C$9/70)^$AY$19)</f>
        <v>177.21145262890616</v>
      </c>
      <c r="AC74" s="429">
        <f>((AC$67-$H$5)/1000)*$AO$19*(($C$9/70)^$AY$19)</f>
        <v>184.91629839538038</v>
      </c>
      <c r="AD74" s="429">
        <f>((AD$67-$H$5)/1000)*$AO$19*(($C$9/70)^$AY$19)</f>
        <v>192.62114416185455</v>
      </c>
      <c r="AE74" s="429">
        <f>((AE$67-$H$5)/1000)*$AO$19*(($C$9/70)^$AY$19)</f>
        <v>200.32598992832871</v>
      </c>
      <c r="AF74" s="429">
        <f>((AF$67-$H$5)/1000)*$AO$19*(($C$9/70)^$AY$19)</f>
        <v>208.03083569480293</v>
      </c>
      <c r="AG74" s="429">
        <f>((AG$67-$H$5)/1000)*$AO$19*(($C$9/70)^$AY$19)</f>
        <v>215.73568146127707</v>
      </c>
      <c r="AH74" s="429">
        <f>((AH$67-$H$5)/1000)*$AO$19*(($C$9/70)^$AY$19)</f>
        <v>223.44052722775129</v>
      </c>
      <c r="AI74" s="429">
        <f>((AI$67-$H$5)/1000)*$AO$19*(($C$9/70)^$AY$19)</f>
        <v>231.14537299422545</v>
      </c>
      <c r="AJ74" s="429">
        <f>((AJ$67-$H$5)/1000)*$AO$19*(($C$9/70)^$AY$19)</f>
        <v>238.85021876069962</v>
      </c>
      <c r="AK74" s="429">
        <f>((AK$67-$H$5)/1000)*$AO$19*(($C$9/70)^$AY$19)</f>
        <v>246.55506452717384</v>
      </c>
      <c r="AL74" s="429">
        <f>((AL$67-$H$5)/1000)*$AO$19*(($C$9/70)^$AY$19)</f>
        <v>254.25991029364798</v>
      </c>
      <c r="AM74" s="429">
        <f>((AM$67-$H$5)/1000)*$AO$19*(($C$9/70)^$AY$19)</f>
        <v>261.96475606012217</v>
      </c>
      <c r="AN74" s="429">
        <f>((AN$67-$H$5)/1000)*$AO$19*(($C$9/70)^$AY$19)</f>
        <v>269.66960182659636</v>
      </c>
      <c r="AO74" s="429">
        <f>((AO$67-$H$5)/1000)*$AO$19*(($C$9/70)^$AY$19)</f>
        <v>277.37444759307056</v>
      </c>
      <c r="AP74" s="429">
        <f>((AP$67-$H$5)/1000)*$AO$19*(($C$9/70)^$AY$19)</f>
        <v>285.07929335954475</v>
      </c>
      <c r="AQ74" s="429">
        <f>((AQ$67-$H$5)/1000)*$AO$19*(($C$9/70)^$AY$19)</f>
        <v>292.78413912601889</v>
      </c>
      <c r="AR74" s="429">
        <f>((AR$67-$H$5)/1000)*$AO$19*(($C$9/70)^$AY$19)</f>
        <v>300.48898489249308</v>
      </c>
      <c r="AS74" s="429">
        <f>((AS$67-$H$5)/1000)*$AO$19*(($C$9/70)^$AY$19)</f>
        <v>308.19383065896727</v>
      </c>
      <c r="AT74" s="429">
        <f>((AT$67-$H$5)/1000)*$AO$19*(($C$9/70)^$AY$19)</f>
        <v>315.89867642544141</v>
      </c>
      <c r="AU74" s="429">
        <f>((AU$67-$H$5)/1000)*$AO$19*(($C$9/70)^$AY$19)</f>
        <v>323.6035221919156</v>
      </c>
      <c r="AV74" s="429">
        <f>((AV$67-$H$5)/1000)*$AO$19*(($C$9/70)^$AY$19)</f>
        <v>331.30836795838985</v>
      </c>
      <c r="AW74" s="429">
        <f>((AW$67-$H$5)/1000)*$AO$19*(($C$9/70)^$AY$19)</f>
        <v>339.01321372486404</v>
      </c>
      <c r="AX74" s="429">
        <f>((AX$67-$H$5)/1000)*$AO$19*(($C$9/70)^$AY$19)</f>
        <v>346.71805949133818</v>
      </c>
      <c r="AY74" s="429">
        <f>((AY$67-$H$5)/1000)*$AO$19*(($C$9/70)^$AY$19)</f>
        <v>354.42290525781232</v>
      </c>
      <c r="AZ74" s="429">
        <f>((AZ$67-$H$5)/1000)*$AO$19*(($C$9/70)^$AY$19)</f>
        <v>362.12775102428651</v>
      </c>
      <c r="BA74" s="429">
        <f>((BA$67-$H$5)/1000)*$AO$19*(($C$9/70)^$AY$19)</f>
        <v>369.83259679076076</v>
      </c>
      <c r="BB74" s="429">
        <f>((BB$67-$H$5)/1000)*$AO$19*(($C$9/70)^$AY$19)</f>
        <v>377.53744255723495</v>
      </c>
      <c r="BC74" s="429">
        <f>((BC$67-$H$5)/1000)*$AO$19*(($C$9/70)^$AY$19)</f>
        <v>385.24228832370909</v>
      </c>
      <c r="BD74" s="429">
        <f>((BD$67-$H$5)/1000)*$AO$19*(($C$9/70)^$AY$19)</f>
        <v>392.94713409018323</v>
      </c>
      <c r="BE74" s="429">
        <f>((BE$67-$H$5)/1000)*$AO$19*(($C$9/70)^$AY$19)</f>
        <v>400.65197985665742</v>
      </c>
      <c r="BF74" s="429">
        <f>((BF$67-$H$5)/1000)*$AO$19*(($C$9/70)^$AY$19)</f>
        <v>408.35682562313167</v>
      </c>
    </row>
    <row r="75" spans="1:58" ht="15.75" hidden="1" customHeight="1" thickBot="1" x14ac:dyDescent="0.3">
      <c r="A75" s="24"/>
      <c r="B75" s="428" t="s">
        <v>141</v>
      </c>
      <c r="C75" s="427"/>
      <c r="D75" s="425"/>
      <c r="E75" s="426"/>
      <c r="F75" s="426"/>
      <c r="G75" s="425"/>
      <c r="H75" s="424">
        <f>((H$67-$H$5)/1000)*$AP$19*(($C$9/70)^$AZ$19)</f>
        <v>30.106762708420796</v>
      </c>
      <c r="I75" s="424">
        <f>((I$67-$H$5)/1000)*$AP$19*(($C$9/70)^$AZ$19)</f>
        <v>40.142350277894401</v>
      </c>
      <c r="J75" s="423">
        <f>((J$67-$H$5)/1000)*$AP$19*(($C$9/70)^$AZ$19)</f>
        <v>50.177937847368</v>
      </c>
      <c r="K75" s="423">
        <f>((K$67-$H$5)/1000)*$AP$19*(($C$9/70)^$AZ$19)</f>
        <v>60.213525416841591</v>
      </c>
      <c r="L75" s="423">
        <f>((L$67-$H$5)/1000)*$AP$19*(($C$9/70)^$AZ$19)</f>
        <v>70.249112986315197</v>
      </c>
      <c r="M75" s="423">
        <f>((M$67-$H$5)/1000)*$AP$19*(($C$9/70)^$AZ$19)</f>
        <v>80.284700555788802</v>
      </c>
      <c r="N75" s="423">
        <f>((N$67-$H$5)/1000)*$AP$19*(($C$9/70)^$AZ$19)</f>
        <v>90.320288125262394</v>
      </c>
      <c r="O75" s="423">
        <f>((O$67-$H$5)/1000)*$AP$19*(($C$9/70)^$AZ$19)</f>
        <v>100.355875694736</v>
      </c>
      <c r="P75" s="423">
        <f>((P$67-$H$5)/1000)*$AP$19*(($C$9/70)^$AZ$19)</f>
        <v>110.39146326420961</v>
      </c>
      <c r="Q75" s="423">
        <f>((Q$67-$H$5)/1000)*$AP$19*(($C$9/70)^$AZ$19)</f>
        <v>120.42705083368318</v>
      </c>
      <c r="R75" s="423">
        <f>((R$67-$H$5)/1000)*$AP$19*(($C$9/70)^$AZ$19)</f>
        <v>130.4626384031568</v>
      </c>
      <c r="S75" s="423">
        <f>((S$67-$H$5)/1000)*$AP$19*(($C$9/70)^$AZ$19)</f>
        <v>140.49822597263039</v>
      </c>
      <c r="T75" s="423">
        <f>((T$67-$H$5)/1000)*$AP$19*(($C$9/70)^$AZ$19)</f>
        <v>150.53381354210401</v>
      </c>
      <c r="U75" s="423">
        <f>((U$67-$H$5)/1000)*$AP$19*(($C$9/70)^$AZ$19)</f>
        <v>160.5694011115776</v>
      </c>
      <c r="V75" s="423">
        <f>((V$67-$H$5)/1000)*$AP$19*(($C$9/70)^$AZ$19)</f>
        <v>170.60498868105117</v>
      </c>
      <c r="W75" s="423">
        <f>((W$67-$H$5)/1000)*$AP$19*(($C$9/70)^$AZ$19)</f>
        <v>180.64057625052479</v>
      </c>
      <c r="X75" s="423">
        <f>((X$67-$H$5)/1000)*$AP$19*(($C$9/70)^$AZ$19)</f>
        <v>190.67616381999838</v>
      </c>
      <c r="Y75" s="423">
        <f>((Y$67-$H$5)/1000)*$AP$19*(($C$9/70)^$AZ$19)</f>
        <v>200.711751389472</v>
      </c>
      <c r="Z75" s="423">
        <f>((Z$67-$H$5)/1000)*$AP$19*(($C$9/70)^$AZ$19)</f>
        <v>210.74733895894559</v>
      </c>
      <c r="AA75" s="423">
        <f>((AA$67-$H$5)/1000)*$AP$19*(($C$9/70)^$AZ$19)</f>
        <v>220.78292652841921</v>
      </c>
      <c r="AB75" s="423">
        <f>((AB$67-$H$5)/1000)*$AP$19*(($C$9/70)^$AZ$19)</f>
        <v>230.81851409789277</v>
      </c>
      <c r="AC75" s="423">
        <f>((AC$67-$H$5)/1000)*$AP$19*(($C$9/70)^$AZ$19)</f>
        <v>240.85410166736636</v>
      </c>
      <c r="AD75" s="423">
        <f>((AD$67-$H$5)/1000)*$AP$19*(($C$9/70)^$AZ$19)</f>
        <v>250.88968923683998</v>
      </c>
      <c r="AE75" s="423">
        <f>((AE$67-$H$5)/1000)*$AP$19*(($C$9/70)^$AZ$19)</f>
        <v>260.9252768063136</v>
      </c>
      <c r="AF75" s="423">
        <f>((AF$67-$H$5)/1000)*$AP$19*(($C$9/70)^$AZ$19)</f>
        <v>270.9608643757872</v>
      </c>
      <c r="AG75" s="423">
        <f>((AG$67-$H$5)/1000)*$AP$19*(($C$9/70)^$AZ$19)</f>
        <v>280.99645194526079</v>
      </c>
      <c r="AH75" s="423">
        <f>((AH$67-$H$5)/1000)*$AP$19*(($C$9/70)^$AZ$19)</f>
        <v>291.03203951473438</v>
      </c>
      <c r="AI75" s="423">
        <f>((AI$67-$H$5)/1000)*$AP$19*(($C$9/70)^$AZ$19)</f>
        <v>301.06762708420803</v>
      </c>
      <c r="AJ75" s="423">
        <f>((AJ$67-$H$5)/1000)*$AP$19*(($C$9/70)^$AZ$19)</f>
        <v>311.10321465368156</v>
      </c>
      <c r="AK75" s="423">
        <f>((AK$67-$H$5)/1000)*$AP$19*(($C$9/70)^$AZ$19)</f>
        <v>321.13880222315521</v>
      </c>
      <c r="AL75" s="423">
        <f>((AL$67-$H$5)/1000)*$AP$19*(($C$9/70)^$AZ$19)</f>
        <v>331.1743897926288</v>
      </c>
      <c r="AM75" s="423">
        <f>((AM$67-$H$5)/1000)*$AP$19*(($C$9/70)^$AZ$19)</f>
        <v>341.20997736210234</v>
      </c>
      <c r="AN75" s="423">
        <f>((AN$67-$H$5)/1000)*$AP$19*(($C$9/70)^$AZ$19)</f>
        <v>351.24556493157598</v>
      </c>
      <c r="AO75" s="423">
        <f>((AO$67-$H$5)/1000)*$AP$19*(($C$9/70)^$AZ$19)</f>
        <v>361.28115250104958</v>
      </c>
      <c r="AP75" s="423">
        <f>((AP$67-$H$5)/1000)*$AP$19*(($C$9/70)^$AZ$19)</f>
        <v>371.31674007052322</v>
      </c>
      <c r="AQ75" s="423">
        <f>((AQ$67-$H$5)/1000)*$AP$19*(($C$9/70)^$AZ$19)</f>
        <v>381.35232763999676</v>
      </c>
      <c r="AR75" s="423">
        <f>((AR$67-$H$5)/1000)*$AP$19*(($C$9/70)^$AZ$19)</f>
        <v>391.38791520947035</v>
      </c>
      <c r="AS75" s="423">
        <f>((AS$67-$H$5)/1000)*$AP$19*(($C$9/70)^$AZ$19)</f>
        <v>401.423502778944</v>
      </c>
      <c r="AT75" s="423">
        <f>((AT$67-$H$5)/1000)*$AP$19*(($C$9/70)^$AZ$19)</f>
        <v>411.45909034841753</v>
      </c>
      <c r="AU75" s="423">
        <f>((AU$67-$H$5)/1000)*$AP$19*(($C$9/70)^$AZ$19)</f>
        <v>421.49467791789118</v>
      </c>
      <c r="AV75" s="423">
        <f>((AV$67-$H$5)/1000)*$AP$19*(($C$9/70)^$AZ$19)</f>
        <v>431.53026548736477</v>
      </c>
      <c r="AW75" s="423">
        <f>((AW$67-$H$5)/1000)*$AP$19*(($C$9/70)^$AZ$19)</f>
        <v>441.56585305683842</v>
      </c>
      <c r="AX75" s="423">
        <f>((AX$67-$H$5)/1000)*$AP$19*(($C$9/70)^$AZ$19)</f>
        <v>451.60144062631196</v>
      </c>
      <c r="AY75" s="423">
        <f>((AY$67-$H$5)/1000)*$AP$19*(($C$9/70)^$AZ$19)</f>
        <v>461.63702819578555</v>
      </c>
      <c r="AZ75" s="423">
        <f>((AZ$67-$H$5)/1000)*$AP$19*(($C$9/70)^$AZ$19)</f>
        <v>471.6726157652592</v>
      </c>
      <c r="BA75" s="423">
        <f>((BA$67-$H$5)/1000)*$AP$19*(($C$9/70)^$AZ$19)</f>
        <v>481.70820333473273</v>
      </c>
      <c r="BB75" s="423">
        <f>((BB$67-$H$5)/1000)*$AP$19*(($C$9/70)^$AZ$19)</f>
        <v>491.74379090420638</v>
      </c>
      <c r="BC75" s="423">
        <f>((BC$67-$H$5)/1000)*$AP$19*(($C$9/70)^$AZ$19)</f>
        <v>501.77937847367997</v>
      </c>
      <c r="BD75" s="423">
        <f>((BD$67-$H$5)/1000)*$AP$19*(($C$9/70)^$AZ$19)</f>
        <v>511.8149660431535</v>
      </c>
      <c r="BE75" s="423">
        <f>((BE$67-$H$5)/1000)*$AP$19*(($C$9/70)^$AZ$19)</f>
        <v>521.85055361262721</v>
      </c>
      <c r="BF75" s="423">
        <f>((BF$67-$H$5)/1000)*$AP$19*(($C$9/70)^$AZ$19)</f>
        <v>531.88614118210069</v>
      </c>
    </row>
    <row r="76" spans="1:58" x14ac:dyDescent="0.25">
      <c r="A76" s="24"/>
      <c r="B76" s="422" t="s">
        <v>140</v>
      </c>
      <c r="C76" s="421"/>
      <c r="D76" s="419" t="s">
        <v>66</v>
      </c>
      <c r="E76" s="420">
        <v>65</v>
      </c>
      <c r="F76" s="420">
        <v>160</v>
      </c>
      <c r="G76" s="419" t="s">
        <v>44</v>
      </c>
      <c r="H76" s="418">
        <f>((H$67-$H$5)/1000)*$K$19*(($C$9/70)^$W$19)</f>
        <v>14.929527214883267</v>
      </c>
      <c r="I76" s="418">
        <f>((I$67-$H$5)/1000)*$K$19*(($C$9/70)^$W$19)</f>
        <v>19.906036286511021</v>
      </c>
      <c r="J76" s="417">
        <f>((J$67-$H$5)/1000)*$K$19*(($C$9/70)^$W$19)</f>
        <v>24.882545358138778</v>
      </c>
      <c r="K76" s="417">
        <f>((K$67-$H$5)/1000)*$K$19*(($C$9/70)^$W$19)</f>
        <v>29.859054429766534</v>
      </c>
      <c r="L76" s="417">
        <f>((L$67-$H$5)/1000)*$K$19*(($C$9/70)^$W$19)</f>
        <v>34.835563501394283</v>
      </c>
      <c r="M76" s="417">
        <f>((M$67-$H$5)/1000)*$K$19*(($C$9/70)^$W$19)</f>
        <v>39.812072573022043</v>
      </c>
      <c r="N76" s="417">
        <f>((N$67-$H$5)/1000)*$K$19*(($C$9/70)^$W$19)</f>
        <v>44.788581644649803</v>
      </c>
      <c r="O76" s="417">
        <f>((O$67-$H$5)/1000)*$K$19*(($C$9/70)^$W$19)</f>
        <v>49.765090716277555</v>
      </c>
      <c r="P76" s="417">
        <f>((P$67-$H$5)/1000)*$K$19*(($C$9/70)^$W$19)</f>
        <v>54.741599787905315</v>
      </c>
      <c r="Q76" s="417">
        <f>((Q$67-$H$5)/1000)*$K$19*(($C$9/70)^$W$19)</f>
        <v>59.718108859533068</v>
      </c>
      <c r="R76" s="417">
        <f>((R$67-$H$5)/1000)*$K$19*(($C$9/70)^$W$19)</f>
        <v>64.69461793116082</v>
      </c>
      <c r="S76" s="417">
        <f>((S$67-$H$5)/1000)*$K$19*(($C$9/70)^$W$19)</f>
        <v>69.671127002788566</v>
      </c>
      <c r="T76" s="417">
        <f>((T$67-$H$5)/1000)*$K$19*(($C$9/70)^$W$19)</f>
        <v>74.647636074416326</v>
      </c>
      <c r="U76" s="417">
        <f>((U$67-$H$5)/1000)*$K$19*(($C$9/70)^$W$19)</f>
        <v>79.624145146044086</v>
      </c>
      <c r="V76" s="417">
        <f>((V$67-$H$5)/1000)*$K$19*(($C$9/70)^$W$19)</f>
        <v>84.600654217671845</v>
      </c>
      <c r="W76" s="417">
        <f>((W$67-$H$5)/1000)*$K$19*(($C$9/70)^$W$19)</f>
        <v>89.577163289299605</v>
      </c>
      <c r="X76" s="417">
        <f>((X$67-$H$5)/1000)*$K$19*(($C$9/70)^$W$19)</f>
        <v>94.553672360927351</v>
      </c>
      <c r="Y76" s="417">
        <f>((Y$67-$H$5)/1000)*$K$19*(($C$9/70)^$W$19)</f>
        <v>99.530181432555111</v>
      </c>
      <c r="Z76" s="417">
        <f>((Z$67-$H$5)/1000)*$K$19*(($C$9/70)^$W$19)</f>
        <v>104.50669050418287</v>
      </c>
      <c r="AA76" s="417">
        <f>((AA$67-$H$5)/1000)*$K$19*(($C$9/70)^$W$19)</f>
        <v>109.48319957581063</v>
      </c>
      <c r="AB76" s="417">
        <f>((AB$67-$H$5)/1000)*$K$19*(($C$9/70)^$W$19)</f>
        <v>114.45970864743836</v>
      </c>
      <c r="AC76" s="417">
        <f>((AC$67-$H$5)/1000)*$K$19*(($C$9/70)^$W$19)</f>
        <v>119.43621771906614</v>
      </c>
      <c r="AD76" s="417">
        <f>((AD$67-$H$5)/1000)*$K$19*(($C$9/70)^$W$19)</f>
        <v>124.41272679069388</v>
      </c>
      <c r="AE76" s="417">
        <f>((AE$67-$H$5)/1000)*$K$19*(($C$9/70)^$W$19)</f>
        <v>129.38923586232164</v>
      </c>
      <c r="AF76" s="417">
        <f>((AF$67-$H$5)/1000)*$K$19*(($C$9/70)^$W$19)</f>
        <v>134.3657449339494</v>
      </c>
      <c r="AG76" s="417">
        <f>((AG$67-$H$5)/1000)*$K$19*(($C$9/70)^$W$19)</f>
        <v>139.34225400557713</v>
      </c>
      <c r="AH76" s="417">
        <f>((AH$67-$H$5)/1000)*$K$19*(($C$9/70)^$W$19)</f>
        <v>144.31876307720492</v>
      </c>
      <c r="AI76" s="417">
        <f>((AI$67-$H$5)/1000)*$K$19*(($C$9/70)^$W$19)</f>
        <v>149.29527214883265</v>
      </c>
      <c r="AJ76" s="417">
        <f>((AJ$67-$H$5)/1000)*$K$19*(($C$9/70)^$W$19)</f>
        <v>154.27178122046041</v>
      </c>
      <c r="AK76" s="417">
        <f>((AK$67-$H$5)/1000)*$K$19*(($C$9/70)^$W$19)</f>
        <v>159.24829029208817</v>
      </c>
      <c r="AL76" s="417">
        <f>((AL$67-$H$5)/1000)*$K$19*(($C$9/70)^$W$19)</f>
        <v>164.22479936371593</v>
      </c>
      <c r="AM76" s="417">
        <f>((AM$67-$H$5)/1000)*$K$19*(($C$9/70)^$W$19)</f>
        <v>169.20130843534369</v>
      </c>
      <c r="AN76" s="417">
        <f>((AN$67-$H$5)/1000)*$K$19*(($C$9/70)^$W$19)</f>
        <v>174.17781750697145</v>
      </c>
      <c r="AO76" s="417">
        <f>((AO$67-$H$5)/1000)*$K$19*(($C$9/70)^$W$19)</f>
        <v>179.15432657859921</v>
      </c>
      <c r="AP76" s="417">
        <f>((AP$67-$H$5)/1000)*$K$19*(($C$9/70)^$W$19)</f>
        <v>184.13083565022694</v>
      </c>
      <c r="AQ76" s="417">
        <f>((AQ$67-$H$5)/1000)*$K$19*(($C$9/70)^$W$19)</f>
        <v>189.1073447218547</v>
      </c>
      <c r="AR76" s="417">
        <f>((AR$67-$H$5)/1000)*$K$19*(($C$9/70)^$W$19)</f>
        <v>194.08385379348246</v>
      </c>
      <c r="AS76" s="417">
        <f>((AS$67-$H$5)/1000)*$K$19*(($C$9/70)^$W$19)</f>
        <v>199.06036286511022</v>
      </c>
      <c r="AT76" s="417">
        <f>((AT$67-$H$5)/1000)*$K$19*(($C$9/70)^$W$19)</f>
        <v>204.03687193673795</v>
      </c>
      <c r="AU76" s="417">
        <f>((AU$67-$H$5)/1000)*$K$19*(($C$9/70)^$W$19)</f>
        <v>209.01338100836574</v>
      </c>
      <c r="AV76" s="417">
        <f>((AV$67-$H$5)/1000)*$K$19*(($C$9/70)^$W$19)</f>
        <v>213.98989007999347</v>
      </c>
      <c r="AW76" s="417">
        <f>((AW$67-$H$5)/1000)*$K$19*(($C$9/70)^$W$19)</f>
        <v>218.96639915162126</v>
      </c>
      <c r="AX76" s="417">
        <f>((AX$67-$H$5)/1000)*$K$19*(($C$9/70)^$W$19)</f>
        <v>223.94290822324899</v>
      </c>
      <c r="AY76" s="417">
        <f>((AY$67-$H$5)/1000)*$K$19*(($C$9/70)^$W$19)</f>
        <v>228.91941729487672</v>
      </c>
      <c r="AZ76" s="417">
        <f>((AZ$67-$H$5)/1000)*$K$19*(($C$9/70)^$W$19)</f>
        <v>233.89592636650451</v>
      </c>
      <c r="BA76" s="417">
        <f>((BA$67-$H$5)/1000)*$K$19*(($C$9/70)^$W$19)</f>
        <v>238.87243543813227</v>
      </c>
      <c r="BB76" s="417">
        <f>((BB$67-$H$5)/1000)*$K$19*(($C$9/70)^$W$19)</f>
        <v>243.84894450976006</v>
      </c>
      <c r="BC76" s="417">
        <f>((BC$67-$H$5)/1000)*$K$19*(($C$9/70)^$W$19)</f>
        <v>248.82545358138776</v>
      </c>
      <c r="BD76" s="417">
        <f>((BD$67-$H$5)/1000)*$K$19*(($C$9/70)^$W$19)</f>
        <v>253.80196265301549</v>
      </c>
      <c r="BE76" s="417">
        <f>((BE$67-$H$5)/1000)*$K$19*(($C$9/70)^$W$19)</f>
        <v>258.77847172464328</v>
      </c>
      <c r="BF76" s="417">
        <f>((BF$67-$H$5)/1000)*$K$19*(($C$9/70)^$W$19)</f>
        <v>263.75498079627101</v>
      </c>
    </row>
    <row r="77" spans="1:58" x14ac:dyDescent="0.25">
      <c r="A77" s="24"/>
      <c r="B77" s="416" t="s">
        <v>139</v>
      </c>
      <c r="C77" s="415"/>
      <c r="D77" s="403" t="s">
        <v>66</v>
      </c>
      <c r="E77" s="404">
        <v>65</v>
      </c>
      <c r="F77" s="404">
        <v>200</v>
      </c>
      <c r="G77" s="403" t="s">
        <v>44</v>
      </c>
      <c r="H77" s="402">
        <f>((H$67-$H$5)/1000)*$L$19*(($C$9/70)^$X$19)</f>
        <v>16.869800516712129</v>
      </c>
      <c r="I77" s="402">
        <f>((I$67-$H$5)/1000)*$L$19*(($C$9/70)^$X$19)</f>
        <v>22.493067355616176</v>
      </c>
      <c r="J77" s="401">
        <f>((J$67-$H$5)/1000)*$L$19*(($C$9/70)^$X$19)</f>
        <v>28.116334194520217</v>
      </c>
      <c r="K77" s="401">
        <f>((K$67-$H$5)/1000)*$L$19*(($C$9/70)^$X$19)</f>
        <v>33.739601033424258</v>
      </c>
      <c r="L77" s="401">
        <f>((L$67-$H$5)/1000)*$L$19*(($C$9/70)^$X$19)</f>
        <v>39.362867872328302</v>
      </c>
      <c r="M77" s="401">
        <f>((M$67-$H$5)/1000)*$L$19*(($C$9/70)^$X$19)</f>
        <v>44.986134711232353</v>
      </c>
      <c r="N77" s="401">
        <f>((N$67-$H$5)/1000)*$L$19*(($C$9/70)^$X$19)</f>
        <v>50.609401550136397</v>
      </c>
      <c r="O77" s="401">
        <f>((O$67-$H$5)/1000)*$L$19*(($C$9/70)^$X$19)</f>
        <v>56.232668389040434</v>
      </c>
      <c r="P77" s="401">
        <f>((P$67-$H$5)/1000)*$L$19*(($C$9/70)^$X$19)</f>
        <v>61.855935227944485</v>
      </c>
      <c r="Q77" s="401">
        <f>((Q$67-$H$5)/1000)*$L$19*(($C$9/70)^$X$19)</f>
        <v>67.479202066848515</v>
      </c>
      <c r="R77" s="401">
        <f>((R$67-$H$5)/1000)*$L$19*(($C$9/70)^$X$19)</f>
        <v>73.102468905752573</v>
      </c>
      <c r="S77" s="401">
        <f>((S$67-$H$5)/1000)*$L$19*(($C$9/70)^$X$19)</f>
        <v>78.725735744656603</v>
      </c>
      <c r="T77" s="401">
        <f>((T$67-$H$5)/1000)*$L$19*(($C$9/70)^$X$19)</f>
        <v>84.349002583560662</v>
      </c>
      <c r="U77" s="401">
        <f>((U$67-$H$5)/1000)*$L$19*(($C$9/70)^$X$19)</f>
        <v>89.972269422464706</v>
      </c>
      <c r="V77" s="401">
        <f>((V$67-$H$5)/1000)*$L$19*(($C$9/70)^$X$19)</f>
        <v>95.595536261368736</v>
      </c>
      <c r="W77" s="401">
        <f>((W$67-$H$5)/1000)*$L$19*(($C$9/70)^$X$19)</f>
        <v>101.21880310027279</v>
      </c>
      <c r="X77" s="401">
        <f>((X$67-$H$5)/1000)*$L$19*(($C$9/70)^$X$19)</f>
        <v>106.84206993917681</v>
      </c>
      <c r="Y77" s="401">
        <f>((Y$67-$H$5)/1000)*$L$19*(($C$9/70)^$X$19)</f>
        <v>112.46533677808087</v>
      </c>
      <c r="Z77" s="401">
        <f>((Z$67-$H$5)/1000)*$L$19*(($C$9/70)^$X$19)</f>
        <v>118.08860361698493</v>
      </c>
      <c r="AA77" s="401">
        <f>((AA$67-$H$5)/1000)*$L$19*(($C$9/70)^$X$19)</f>
        <v>123.71187045588897</v>
      </c>
      <c r="AB77" s="401">
        <f>((AB$67-$H$5)/1000)*$L$19*(($C$9/70)^$X$19)</f>
        <v>129.33513729479299</v>
      </c>
      <c r="AC77" s="401">
        <f>((AC$67-$H$5)/1000)*$L$19*(($C$9/70)^$X$19)</f>
        <v>134.95840413369703</v>
      </c>
      <c r="AD77" s="401">
        <f>((AD$67-$H$5)/1000)*$L$19*(($C$9/70)^$X$19)</f>
        <v>140.5816709726011</v>
      </c>
      <c r="AE77" s="401">
        <f>((AE$67-$H$5)/1000)*$L$19*(($C$9/70)^$X$19)</f>
        <v>146.20493781150515</v>
      </c>
      <c r="AF77" s="401">
        <f>((AF$67-$H$5)/1000)*$L$19*(($C$9/70)^$X$19)</f>
        <v>151.82820465040919</v>
      </c>
      <c r="AG77" s="401">
        <f>((AG$67-$H$5)/1000)*$L$19*(($C$9/70)^$X$19)</f>
        <v>157.45147148931321</v>
      </c>
      <c r="AH77" s="401">
        <f>((AH$67-$H$5)/1000)*$L$19*(($C$9/70)^$X$19)</f>
        <v>163.07473832821728</v>
      </c>
      <c r="AI77" s="401">
        <f>((AI$67-$H$5)/1000)*$L$19*(($C$9/70)^$X$19)</f>
        <v>168.69800516712132</v>
      </c>
      <c r="AJ77" s="401">
        <f>((AJ$67-$H$5)/1000)*$L$19*(($C$9/70)^$X$19)</f>
        <v>174.32127200602534</v>
      </c>
      <c r="AK77" s="401">
        <f>((AK$67-$H$5)/1000)*$L$19*(($C$9/70)^$X$19)</f>
        <v>179.94453884492941</v>
      </c>
      <c r="AL77" s="401">
        <f>((AL$67-$H$5)/1000)*$L$19*(($C$9/70)^$X$19)</f>
        <v>185.56780568383343</v>
      </c>
      <c r="AM77" s="401">
        <f>((AM$67-$H$5)/1000)*$L$19*(($C$9/70)^$X$19)</f>
        <v>191.19107252273747</v>
      </c>
      <c r="AN77" s="401">
        <f>((AN$67-$H$5)/1000)*$L$19*(($C$9/70)^$X$19)</f>
        <v>196.81433936164152</v>
      </c>
      <c r="AO77" s="401">
        <f>((AO$67-$H$5)/1000)*$L$19*(($C$9/70)^$X$19)</f>
        <v>202.43760620054559</v>
      </c>
      <c r="AP77" s="401">
        <f>((AP$67-$H$5)/1000)*$L$19*(($C$9/70)^$X$19)</f>
        <v>208.06087303944963</v>
      </c>
      <c r="AQ77" s="401">
        <f>((AQ$67-$H$5)/1000)*$L$19*(($C$9/70)^$X$19)</f>
        <v>213.68413987835362</v>
      </c>
      <c r="AR77" s="401">
        <f>((AR$67-$H$5)/1000)*$L$19*(($C$9/70)^$X$19)</f>
        <v>219.30740671725769</v>
      </c>
      <c r="AS77" s="401">
        <f>((AS$67-$H$5)/1000)*$L$19*(($C$9/70)^$X$19)</f>
        <v>224.93067355616174</v>
      </c>
      <c r="AT77" s="401">
        <f>((AT$67-$H$5)/1000)*$L$19*(($C$9/70)^$X$19)</f>
        <v>230.55394039506575</v>
      </c>
      <c r="AU77" s="401">
        <f>((AU$67-$H$5)/1000)*$L$19*(($C$9/70)^$X$19)</f>
        <v>236.17720723396985</v>
      </c>
      <c r="AV77" s="401">
        <f>((AV$67-$H$5)/1000)*$L$19*(($C$9/70)^$X$19)</f>
        <v>241.80047407287387</v>
      </c>
      <c r="AW77" s="401">
        <f>((AW$67-$H$5)/1000)*$L$19*(($C$9/70)^$X$19)</f>
        <v>247.42374091177794</v>
      </c>
      <c r="AX77" s="401">
        <f>((AX$67-$H$5)/1000)*$L$19*(($C$9/70)^$X$19)</f>
        <v>253.04700775068198</v>
      </c>
      <c r="AY77" s="401">
        <f>((AY$67-$H$5)/1000)*$L$19*(($C$9/70)^$X$19)</f>
        <v>258.67027458958597</v>
      </c>
      <c r="AZ77" s="401">
        <f>((AZ$67-$H$5)/1000)*$L$19*(($C$9/70)^$X$19)</f>
        <v>264.29354142849007</v>
      </c>
      <c r="BA77" s="401">
        <f>((BA$67-$H$5)/1000)*$L$19*(($C$9/70)^$X$19)</f>
        <v>269.91680826739406</v>
      </c>
      <c r="BB77" s="401">
        <f>((BB$67-$H$5)/1000)*$L$19*(($C$9/70)^$X$19)</f>
        <v>275.54007510629816</v>
      </c>
      <c r="BC77" s="401">
        <f>((BC$67-$H$5)/1000)*$L$19*(($C$9/70)^$X$19)</f>
        <v>281.16334194520221</v>
      </c>
      <c r="BD77" s="401">
        <f>((BD$67-$H$5)/1000)*$L$19*(($C$9/70)^$X$19)</f>
        <v>286.78660878410625</v>
      </c>
      <c r="BE77" s="401">
        <f>((BE$67-$H$5)/1000)*$L$19*(($C$9/70)^$X$19)</f>
        <v>292.40987562301029</v>
      </c>
      <c r="BF77" s="401">
        <f>((BF$67-$H$5)/1000)*$L$19*(($C$9/70)^$X$19)</f>
        <v>298.03314246191428</v>
      </c>
    </row>
    <row r="78" spans="1:58" x14ac:dyDescent="0.25">
      <c r="A78" s="24"/>
      <c r="B78" s="416" t="s">
        <v>138</v>
      </c>
      <c r="C78" s="415"/>
      <c r="D78" s="403" t="s">
        <v>66</v>
      </c>
      <c r="E78" s="404">
        <v>65</v>
      </c>
      <c r="F78" s="404">
        <v>260</v>
      </c>
      <c r="G78" s="403" t="s">
        <v>44</v>
      </c>
      <c r="H78" s="402">
        <f>((H$67-$H$5)/1000)*$M$19*(($C$9/70)^$Y$19)</f>
        <v>22.097607433746607</v>
      </c>
      <c r="I78" s="402">
        <f>((I$67-$H$5)/1000)*$M$19*(($C$9/70)^$Y$19)</f>
        <v>29.463476578328816</v>
      </c>
      <c r="J78" s="401">
        <f>((J$67-$H$5)/1000)*$M$19*(($C$9/70)^$Y$19)</f>
        <v>36.829345722911015</v>
      </c>
      <c r="K78" s="401">
        <f>((K$67-$H$5)/1000)*$M$19*(($C$9/70)^$Y$19)</f>
        <v>44.195214867493213</v>
      </c>
      <c r="L78" s="401">
        <f>((L$67-$H$5)/1000)*$M$19*(($C$9/70)^$Y$19)</f>
        <v>51.561084012075412</v>
      </c>
      <c r="M78" s="401">
        <f>((M$67-$H$5)/1000)*$M$19*(($C$9/70)^$Y$19)</f>
        <v>58.926953156657632</v>
      </c>
      <c r="N78" s="401">
        <f>((N$67-$H$5)/1000)*$M$19*(($C$9/70)^$Y$19)</f>
        <v>66.292822301239823</v>
      </c>
      <c r="O78" s="401">
        <f>((O$67-$H$5)/1000)*$M$19*(($C$9/70)^$Y$19)</f>
        <v>73.658691445822029</v>
      </c>
      <c r="P78" s="401">
        <f>((P$67-$H$5)/1000)*$M$19*(($C$9/70)^$Y$19)</f>
        <v>81.024560590404235</v>
      </c>
      <c r="Q78" s="401">
        <f>((Q$67-$H$5)/1000)*$M$19*(($C$9/70)^$Y$19)</f>
        <v>88.390429734986427</v>
      </c>
      <c r="R78" s="401">
        <f>((R$67-$H$5)/1000)*$M$19*(($C$9/70)^$Y$19)</f>
        <v>95.756298879568632</v>
      </c>
      <c r="S78" s="401">
        <f>((S$67-$H$5)/1000)*$M$19*(($C$9/70)^$Y$19)</f>
        <v>103.12216802415082</v>
      </c>
      <c r="T78" s="401">
        <f>((T$67-$H$5)/1000)*$M$19*(($C$9/70)^$Y$19)</f>
        <v>110.48803716873304</v>
      </c>
      <c r="U78" s="401">
        <f>((U$67-$H$5)/1000)*$M$19*(($C$9/70)^$Y$19)</f>
        <v>117.85390631331526</v>
      </c>
      <c r="V78" s="401">
        <f>((V$67-$H$5)/1000)*$M$19*(($C$9/70)^$Y$19)</f>
        <v>125.21977545789746</v>
      </c>
      <c r="W78" s="401">
        <f>((W$67-$H$5)/1000)*$M$19*(($C$9/70)^$Y$19)</f>
        <v>132.58564460247965</v>
      </c>
      <c r="X78" s="401">
        <f>((X$67-$H$5)/1000)*$M$19*(($C$9/70)^$Y$19)</f>
        <v>139.95151374706185</v>
      </c>
      <c r="Y78" s="401">
        <f>((Y$67-$H$5)/1000)*$M$19*(($C$9/70)^$Y$19)</f>
        <v>147.31738289164406</v>
      </c>
      <c r="Z78" s="401">
        <f>((Z$67-$H$5)/1000)*$M$19*(($C$9/70)^$Y$19)</f>
        <v>154.68325203622629</v>
      </c>
      <c r="AA78" s="401">
        <f>((AA$67-$H$5)/1000)*$M$19*(($C$9/70)^$Y$19)</f>
        <v>162.04912118080847</v>
      </c>
      <c r="AB78" s="401">
        <f>((AB$67-$H$5)/1000)*$M$19*(($C$9/70)^$Y$19)</f>
        <v>169.41499032539068</v>
      </c>
      <c r="AC78" s="401">
        <f>((AC$67-$H$5)/1000)*$M$19*(($C$9/70)^$Y$19)</f>
        <v>176.78085946997285</v>
      </c>
      <c r="AD78" s="401">
        <f>((AD$67-$H$5)/1000)*$M$19*(($C$9/70)^$Y$19)</f>
        <v>184.14672861455509</v>
      </c>
      <c r="AE78" s="401">
        <f>((AE$67-$H$5)/1000)*$M$19*(($C$9/70)^$Y$19)</f>
        <v>191.51259775913726</v>
      </c>
      <c r="AF78" s="401">
        <f>((AF$67-$H$5)/1000)*$M$19*(($C$9/70)^$Y$19)</f>
        <v>198.8784669037195</v>
      </c>
      <c r="AG78" s="401">
        <f>((AG$67-$H$5)/1000)*$M$19*(($C$9/70)^$Y$19)</f>
        <v>206.24433604830165</v>
      </c>
      <c r="AH78" s="401">
        <f>((AH$67-$H$5)/1000)*$M$19*(($C$9/70)^$Y$19)</f>
        <v>213.61020519288388</v>
      </c>
      <c r="AI78" s="401">
        <f>((AI$67-$H$5)/1000)*$M$19*(($C$9/70)^$Y$19)</f>
        <v>220.97607433746609</v>
      </c>
      <c r="AJ78" s="401">
        <f>((AJ$67-$H$5)/1000)*$M$19*(($C$9/70)^$Y$19)</f>
        <v>228.34194348204829</v>
      </c>
      <c r="AK78" s="401">
        <f>((AK$67-$H$5)/1000)*$M$19*(($C$9/70)^$Y$19)</f>
        <v>235.70781262663053</v>
      </c>
      <c r="AL78" s="401">
        <f>((AL$67-$H$5)/1000)*$M$19*(($C$9/70)^$Y$19)</f>
        <v>243.07368177121268</v>
      </c>
      <c r="AM78" s="401">
        <f>((AM$67-$H$5)/1000)*$M$19*(($C$9/70)^$Y$19)</f>
        <v>250.43955091579491</v>
      </c>
      <c r="AN78" s="401">
        <f>((AN$67-$H$5)/1000)*$M$19*(($C$9/70)^$Y$19)</f>
        <v>257.80542006037712</v>
      </c>
      <c r="AO78" s="401">
        <f>((AO$67-$H$5)/1000)*$M$19*(($C$9/70)^$Y$19)</f>
        <v>265.17128920495929</v>
      </c>
      <c r="AP78" s="401">
        <f>((AP$67-$H$5)/1000)*$M$19*(($C$9/70)^$Y$19)</f>
        <v>272.53715834954153</v>
      </c>
      <c r="AQ78" s="401">
        <f>((AQ$67-$H$5)/1000)*$M$19*(($C$9/70)^$Y$19)</f>
        <v>279.90302749412371</v>
      </c>
      <c r="AR78" s="401">
        <f>((AR$67-$H$5)/1000)*$M$19*(($C$9/70)^$Y$19)</f>
        <v>287.26889663870588</v>
      </c>
      <c r="AS78" s="401">
        <f>((AS$67-$H$5)/1000)*$M$19*(($C$9/70)^$Y$19)</f>
        <v>294.63476578328812</v>
      </c>
      <c r="AT78" s="401">
        <f>((AT$67-$H$5)/1000)*$M$19*(($C$9/70)^$Y$19)</f>
        <v>302.00063492787029</v>
      </c>
      <c r="AU78" s="401">
        <f>((AU$67-$H$5)/1000)*$M$19*(($C$9/70)^$Y$19)</f>
        <v>309.36650407245259</v>
      </c>
      <c r="AV78" s="401">
        <f>((AV$67-$H$5)/1000)*$M$19*(($C$9/70)^$Y$19)</f>
        <v>316.73237321703471</v>
      </c>
      <c r="AW78" s="401">
        <f>((AW$67-$H$5)/1000)*$M$19*(($C$9/70)^$Y$19)</f>
        <v>324.09824236161694</v>
      </c>
      <c r="AX78" s="401">
        <f>((AX$67-$H$5)/1000)*$M$19*(($C$9/70)^$Y$19)</f>
        <v>331.46411150619912</v>
      </c>
      <c r="AY78" s="401">
        <f>((AY$67-$H$5)/1000)*$M$19*(($C$9/70)^$Y$19)</f>
        <v>338.82998065078135</v>
      </c>
      <c r="AZ78" s="401">
        <f>((AZ$67-$H$5)/1000)*$M$19*(($C$9/70)^$Y$19)</f>
        <v>346.19584979536353</v>
      </c>
      <c r="BA78" s="401">
        <f>((BA$67-$H$5)/1000)*$M$19*(($C$9/70)^$Y$19)</f>
        <v>353.56171893994571</v>
      </c>
      <c r="BB78" s="401">
        <f>((BB$67-$H$5)/1000)*$M$19*(($C$9/70)^$Y$19)</f>
        <v>360.927588084528</v>
      </c>
      <c r="BC78" s="401">
        <f>((BC$67-$H$5)/1000)*$M$19*(($C$9/70)^$Y$19)</f>
        <v>368.29345722911017</v>
      </c>
      <c r="BD78" s="401">
        <f>((BD$67-$H$5)/1000)*$M$19*(($C$9/70)^$Y$19)</f>
        <v>375.65932637369235</v>
      </c>
      <c r="BE78" s="401">
        <f>((BE$67-$H$5)/1000)*$M$19*(($C$9/70)^$Y$19)</f>
        <v>383.02519551827453</v>
      </c>
      <c r="BF78" s="401">
        <f>((BF$67-$H$5)/1000)*$M$19*(($C$9/70)^$Y$19)</f>
        <v>390.39106466285676</v>
      </c>
    </row>
    <row r="79" spans="1:58" ht="15.75" thickBot="1" x14ac:dyDescent="0.3">
      <c r="A79" s="24"/>
      <c r="B79" s="414" t="s">
        <v>137</v>
      </c>
      <c r="C79" s="413"/>
      <c r="D79" s="397" t="s">
        <v>66</v>
      </c>
      <c r="E79" s="398">
        <v>65</v>
      </c>
      <c r="F79" s="398">
        <v>300</v>
      </c>
      <c r="G79" s="397" t="s">
        <v>44</v>
      </c>
      <c r="H79" s="396">
        <f>((H$67-$H$5)/1000)*$N$19*(($C$9/70)^$Z$19)</f>
        <v>24.144065279686131</v>
      </c>
      <c r="I79" s="396">
        <f>((I$67-$H$5)/1000)*$N$19*(($C$9/70)^$Z$19)</f>
        <v>32.192087039581516</v>
      </c>
      <c r="J79" s="395">
        <f>((J$67-$H$5)/1000)*$N$19*(($C$9/70)^$Z$19)</f>
        <v>40.240108799476893</v>
      </c>
      <c r="K79" s="395">
        <f>((K$67-$H$5)/1000)*$N$19*(($C$9/70)^$Z$19)</f>
        <v>48.288130559372263</v>
      </c>
      <c r="L79" s="395">
        <f>((L$67-$H$5)/1000)*$N$19*(($C$9/70)^$Z$19)</f>
        <v>56.33615231926764</v>
      </c>
      <c r="M79" s="395">
        <f>((M$67-$H$5)/1000)*$N$19*(($C$9/70)^$Z$19)</f>
        <v>64.384174079163031</v>
      </c>
      <c r="N79" s="395">
        <f>((N$67-$H$5)/1000)*$N$19*(($C$9/70)^$Z$19)</f>
        <v>72.432195839058409</v>
      </c>
      <c r="O79" s="395">
        <f>((O$67-$H$5)/1000)*$N$19*(($C$9/70)^$Z$19)</f>
        <v>80.480217598953786</v>
      </c>
      <c r="P79" s="395">
        <f>((P$67-$H$5)/1000)*$N$19*(($C$9/70)^$Z$19)</f>
        <v>88.528239358849163</v>
      </c>
      <c r="Q79" s="395">
        <f>((Q$67-$H$5)/1000)*$N$19*(($C$9/70)^$Z$19)</f>
        <v>96.576261118744526</v>
      </c>
      <c r="R79" s="395">
        <f>((R$67-$H$5)/1000)*$N$19*(($C$9/70)^$Z$19)</f>
        <v>104.62428287863992</v>
      </c>
      <c r="S79" s="395">
        <f>((S$67-$H$5)/1000)*$N$19*(($C$9/70)^$Z$19)</f>
        <v>112.67230463853528</v>
      </c>
      <c r="T79" s="395">
        <f>((T$67-$H$5)/1000)*$N$19*(($C$9/70)^$Z$19)</f>
        <v>120.72032639843066</v>
      </c>
      <c r="U79" s="395">
        <f>((U$67-$H$5)/1000)*$N$19*(($C$9/70)^$Z$19)</f>
        <v>128.76834815832606</v>
      </c>
      <c r="V79" s="395">
        <f>((V$67-$H$5)/1000)*$N$19*(($C$9/70)^$Z$19)</f>
        <v>136.81636991822143</v>
      </c>
      <c r="W79" s="395">
        <f>((W$67-$H$5)/1000)*$N$19*(($C$9/70)^$Z$19)</f>
        <v>144.86439167811682</v>
      </c>
      <c r="X79" s="395">
        <f>((X$67-$H$5)/1000)*$N$19*(($C$9/70)^$Z$19)</f>
        <v>152.91241343801215</v>
      </c>
      <c r="Y79" s="395">
        <f>((Y$67-$H$5)/1000)*$N$19*(($C$9/70)^$Z$19)</f>
        <v>160.96043519790757</v>
      </c>
      <c r="Z79" s="395">
        <f>((Z$67-$H$5)/1000)*$N$19*(($C$9/70)^$Z$19)</f>
        <v>169.00845695780296</v>
      </c>
      <c r="AA79" s="395">
        <f>((AA$67-$H$5)/1000)*$N$19*(($C$9/70)^$Z$19)</f>
        <v>177.05647871769833</v>
      </c>
      <c r="AB79" s="395">
        <f>((AB$67-$H$5)/1000)*$N$19*(($C$9/70)^$Z$19)</f>
        <v>185.10450047759369</v>
      </c>
      <c r="AC79" s="395">
        <f>((AC$67-$H$5)/1000)*$N$19*(($C$9/70)^$Z$19)</f>
        <v>193.15252223748905</v>
      </c>
      <c r="AD79" s="395">
        <f>((AD$67-$H$5)/1000)*$N$19*(($C$9/70)^$Z$19)</f>
        <v>201.20054399738444</v>
      </c>
      <c r="AE79" s="395">
        <f>((AE$67-$H$5)/1000)*$N$19*(($C$9/70)^$Z$19)</f>
        <v>209.24856575727983</v>
      </c>
      <c r="AF79" s="395">
        <f>((AF$67-$H$5)/1000)*$N$19*(($C$9/70)^$Z$19)</f>
        <v>217.29658751717523</v>
      </c>
      <c r="AG79" s="395">
        <f>((AG$67-$H$5)/1000)*$N$19*(($C$9/70)^$Z$19)</f>
        <v>225.34460927707056</v>
      </c>
      <c r="AH79" s="395">
        <f>((AH$67-$H$5)/1000)*$N$19*(($C$9/70)^$Z$19)</f>
        <v>233.39263103696595</v>
      </c>
      <c r="AI79" s="395">
        <f>((AI$67-$H$5)/1000)*$N$19*(($C$9/70)^$Z$19)</f>
        <v>241.44065279686131</v>
      </c>
      <c r="AJ79" s="395">
        <f>((AJ$67-$H$5)/1000)*$N$19*(($C$9/70)^$Z$19)</f>
        <v>249.48867455675671</v>
      </c>
      <c r="AK79" s="395">
        <f>((AK$67-$H$5)/1000)*$N$19*(($C$9/70)^$Z$19)</f>
        <v>257.53669631665213</v>
      </c>
      <c r="AL79" s="395">
        <f>((AL$67-$H$5)/1000)*$N$19*(($C$9/70)^$Z$19)</f>
        <v>265.58471807654746</v>
      </c>
      <c r="AM79" s="395">
        <f>((AM$67-$H$5)/1000)*$N$19*(($C$9/70)^$Z$19)</f>
        <v>273.63273983644285</v>
      </c>
      <c r="AN79" s="395">
        <f>((AN$67-$H$5)/1000)*$N$19*(($C$9/70)^$Z$19)</f>
        <v>281.68076159633824</v>
      </c>
      <c r="AO79" s="395">
        <f>((AO$67-$H$5)/1000)*$N$19*(($C$9/70)^$Z$19)</f>
        <v>289.72878335623363</v>
      </c>
      <c r="AP79" s="395">
        <f>((AP$67-$H$5)/1000)*$N$19*(($C$9/70)^$Z$19)</f>
        <v>297.77680511612903</v>
      </c>
      <c r="AQ79" s="395">
        <f>((AQ$67-$H$5)/1000)*$N$19*(($C$9/70)^$Z$19)</f>
        <v>305.8248268760243</v>
      </c>
      <c r="AR79" s="395">
        <f>((AR$67-$H$5)/1000)*$N$19*(($C$9/70)^$Z$19)</f>
        <v>313.87284863591975</v>
      </c>
      <c r="AS79" s="395">
        <f>((AS$67-$H$5)/1000)*$N$19*(($C$9/70)^$Z$19)</f>
        <v>321.92087039581514</v>
      </c>
      <c r="AT79" s="395">
        <f>((AT$67-$H$5)/1000)*$N$19*(($C$9/70)^$Z$19)</f>
        <v>329.96889215571048</v>
      </c>
      <c r="AU79" s="395">
        <f>((AU$67-$H$5)/1000)*$N$19*(($C$9/70)^$Z$19)</f>
        <v>338.01691391560593</v>
      </c>
      <c r="AV79" s="395">
        <f>((AV$67-$H$5)/1000)*$N$19*(($C$9/70)^$Z$19)</f>
        <v>346.0649356755012</v>
      </c>
      <c r="AW79" s="395">
        <f>((AW$67-$H$5)/1000)*$N$19*(($C$9/70)^$Z$19)</f>
        <v>354.11295743539665</v>
      </c>
      <c r="AX79" s="395">
        <f>((AX$67-$H$5)/1000)*$N$19*(($C$9/70)^$Z$19)</f>
        <v>362.16097919529199</v>
      </c>
      <c r="AY79" s="395">
        <f>((AY$67-$H$5)/1000)*$N$19*(($C$9/70)^$Z$19)</f>
        <v>370.20900095518738</v>
      </c>
      <c r="AZ79" s="395">
        <f>((AZ$67-$H$5)/1000)*$N$19*(($C$9/70)^$Z$19)</f>
        <v>378.25702271508277</v>
      </c>
      <c r="BA79" s="395">
        <f>((BA$67-$H$5)/1000)*$N$19*(($C$9/70)^$Z$19)</f>
        <v>386.3050444749781</v>
      </c>
      <c r="BB79" s="395">
        <f>((BB$67-$H$5)/1000)*$N$19*(($C$9/70)^$Z$19)</f>
        <v>394.35306623487355</v>
      </c>
      <c r="BC79" s="395">
        <f>((BC$67-$H$5)/1000)*$N$19*(($C$9/70)^$Z$19)</f>
        <v>402.40108799476889</v>
      </c>
      <c r="BD79" s="395">
        <f>((BD$67-$H$5)/1000)*$N$19*(($C$9/70)^$Z$19)</f>
        <v>410.44910975466422</v>
      </c>
      <c r="BE79" s="395">
        <f>((BE$67-$H$5)/1000)*$N$19*(($C$9/70)^$Z$19)</f>
        <v>418.49713151455967</v>
      </c>
      <c r="BF79" s="395">
        <f>((BF$67-$H$5)/1000)*$N$19*(($C$9/70)^$Z$19)</f>
        <v>426.545153274455</v>
      </c>
    </row>
    <row r="80" spans="1:58" ht="15" hidden="1" customHeight="1" x14ac:dyDescent="0.25">
      <c r="A80" s="24"/>
      <c r="B80" s="412" t="s">
        <v>136</v>
      </c>
      <c r="C80" s="411"/>
      <c r="D80" s="409" t="s">
        <v>66</v>
      </c>
      <c r="E80" s="410">
        <v>65</v>
      </c>
      <c r="F80" s="410">
        <v>300</v>
      </c>
      <c r="G80" s="409" t="s">
        <v>33</v>
      </c>
      <c r="H80" s="408">
        <f>((H$67-$H$5)/1000)*$O$19*(($C$9/70)^$AA$19)</f>
        <v>32.334130053933634</v>
      </c>
      <c r="I80" s="408">
        <f>((I$67-$H$5)/1000)*$O$19*(($C$9/70)^$AA$19)</f>
        <v>43.112173405244839</v>
      </c>
      <c r="J80" s="407">
        <f>((J$67-$H$5)/1000)*$O$19*(($C$9/70)^$AA$19)</f>
        <v>53.89021675655605</v>
      </c>
      <c r="K80" s="407">
        <f>((K$67-$H$5)/1000)*$O$19*(($C$9/70)^$AA$19)</f>
        <v>64.668260107867269</v>
      </c>
      <c r="L80" s="407">
        <f>((L$67-$H$5)/1000)*$O$19*(($C$9/70)^$AA$19)</f>
        <v>75.44630345917848</v>
      </c>
      <c r="M80" s="407">
        <f>((M$67-$H$5)/1000)*$O$19*(($C$9/70)^$AA$19)</f>
        <v>86.224346810489678</v>
      </c>
      <c r="N80" s="407">
        <f>((N$67-$H$5)/1000)*$O$19*(($C$9/70)^$AA$19)</f>
        <v>97.002390161800903</v>
      </c>
      <c r="O80" s="407">
        <f>((O$67-$H$5)/1000)*$O$19*(($C$9/70)^$AA$19)</f>
        <v>107.7804335131121</v>
      </c>
      <c r="P80" s="407">
        <f>((P$67-$H$5)/1000)*$O$19*(($C$9/70)^$AA$19)</f>
        <v>118.55847686442333</v>
      </c>
      <c r="Q80" s="407">
        <f>((Q$67-$H$5)/1000)*$O$19*(($C$9/70)^$AA$19)</f>
        <v>129.33652021573454</v>
      </c>
      <c r="R80" s="407">
        <f>((R$67-$H$5)/1000)*$O$19*(($C$9/70)^$AA$19)</f>
        <v>140.11456356704574</v>
      </c>
      <c r="S80" s="407">
        <f>((S$67-$H$5)/1000)*$O$19*(($C$9/70)^$AA$19)</f>
        <v>150.89260691835696</v>
      </c>
      <c r="T80" s="407">
        <f>((T$67-$H$5)/1000)*$O$19*(($C$9/70)^$AA$19)</f>
        <v>161.67065026966816</v>
      </c>
      <c r="U80" s="407">
        <f>((U$67-$H$5)/1000)*$O$19*(($C$9/70)^$AA$19)</f>
        <v>172.44869362097936</v>
      </c>
      <c r="V80" s="407">
        <f>((V$67-$H$5)/1000)*$O$19*(($C$9/70)^$AA$19)</f>
        <v>183.22673697229058</v>
      </c>
      <c r="W80" s="407">
        <f>((W$67-$H$5)/1000)*$O$19*(($C$9/70)^$AA$19)</f>
        <v>194.00478032360181</v>
      </c>
      <c r="X80" s="407">
        <f>((X$67-$H$5)/1000)*$O$19*(($C$9/70)^$AA$19)</f>
        <v>204.782823674913</v>
      </c>
      <c r="Y80" s="407">
        <f>((Y$67-$H$5)/1000)*$O$19*(($C$9/70)^$AA$19)</f>
        <v>215.5608670262242</v>
      </c>
      <c r="Z80" s="407">
        <f>((Z$67-$H$5)/1000)*$O$19*(($C$9/70)^$AA$19)</f>
        <v>226.33891037753543</v>
      </c>
      <c r="AA80" s="407">
        <f>((AA$67-$H$5)/1000)*$O$19*(($C$9/70)^$AA$19)</f>
        <v>237.11695372884665</v>
      </c>
      <c r="AB80" s="407">
        <f>((AB$67-$H$5)/1000)*$O$19*(($C$9/70)^$AA$19)</f>
        <v>247.89499708015782</v>
      </c>
      <c r="AC80" s="407">
        <f>((AC$67-$H$5)/1000)*$O$19*(($C$9/70)^$AA$19)</f>
        <v>258.67304043146908</v>
      </c>
      <c r="AD80" s="407">
        <f>((AD$67-$H$5)/1000)*$O$19*(($C$9/70)^$AA$19)</f>
        <v>269.45108378278024</v>
      </c>
      <c r="AE80" s="407">
        <f>((AE$67-$H$5)/1000)*$O$19*(($C$9/70)^$AA$19)</f>
        <v>280.22912713409147</v>
      </c>
      <c r="AF80" s="407">
        <f>((AF$67-$H$5)/1000)*$O$19*(($C$9/70)^$AA$19)</f>
        <v>291.0071704854027</v>
      </c>
      <c r="AG80" s="407">
        <f>((AG$67-$H$5)/1000)*$O$19*(($C$9/70)^$AA$19)</f>
        <v>301.78521383671392</v>
      </c>
      <c r="AH80" s="407">
        <f>((AH$67-$H$5)/1000)*$O$19*(($C$9/70)^$AA$19)</f>
        <v>312.56325718802509</v>
      </c>
      <c r="AI80" s="407">
        <f>((AI$67-$H$5)/1000)*$O$19*(($C$9/70)^$AA$19)</f>
        <v>323.34130053933632</v>
      </c>
      <c r="AJ80" s="407">
        <f>((AJ$67-$H$5)/1000)*$O$19*(($C$9/70)^$AA$19)</f>
        <v>334.11934389064754</v>
      </c>
      <c r="AK80" s="407">
        <f>((AK$67-$H$5)/1000)*$O$19*(($C$9/70)^$AA$19)</f>
        <v>344.89738724195871</v>
      </c>
      <c r="AL80" s="407">
        <f>((AL$67-$H$5)/1000)*$O$19*(($C$9/70)^$AA$19)</f>
        <v>355.67543059326994</v>
      </c>
      <c r="AM80" s="407">
        <f>((AM$67-$H$5)/1000)*$O$19*(($C$9/70)^$AA$19)</f>
        <v>366.45347394458116</v>
      </c>
      <c r="AN80" s="407">
        <f>((AN$67-$H$5)/1000)*$O$19*(($C$9/70)^$AA$19)</f>
        <v>377.23151729589239</v>
      </c>
      <c r="AO80" s="407">
        <f>((AO$67-$H$5)/1000)*$O$19*(($C$9/70)^$AA$19)</f>
        <v>388.00956064720361</v>
      </c>
      <c r="AP80" s="407">
        <f>((AP$67-$H$5)/1000)*$O$19*(($C$9/70)^$AA$19)</f>
        <v>398.78760399851478</v>
      </c>
      <c r="AQ80" s="407">
        <f>((AQ$67-$H$5)/1000)*$O$19*(($C$9/70)^$AA$19)</f>
        <v>409.56564734982601</v>
      </c>
      <c r="AR80" s="407">
        <f>((AR$67-$H$5)/1000)*$O$19*(($C$9/70)^$AA$19)</f>
        <v>420.34369070113718</v>
      </c>
      <c r="AS80" s="407">
        <f>((AS$67-$H$5)/1000)*$O$19*(($C$9/70)^$AA$19)</f>
        <v>431.1217340524484</v>
      </c>
      <c r="AT80" s="407">
        <f>((AT$67-$H$5)/1000)*$O$19*(($C$9/70)^$AA$19)</f>
        <v>441.89977740375957</v>
      </c>
      <c r="AU80" s="407">
        <f>((AU$67-$H$5)/1000)*$O$19*(($C$9/70)^$AA$19)</f>
        <v>452.67782075507085</v>
      </c>
      <c r="AV80" s="407">
        <f>((AV$67-$H$5)/1000)*$O$19*(($C$9/70)^$AA$19)</f>
        <v>463.45586410638208</v>
      </c>
      <c r="AW80" s="407">
        <f>((AW$67-$H$5)/1000)*$O$19*(($C$9/70)^$AA$19)</f>
        <v>474.23390745769331</v>
      </c>
      <c r="AX80" s="407">
        <f>((AX$67-$H$5)/1000)*$O$19*(($C$9/70)^$AA$19)</f>
        <v>485.01195080900447</v>
      </c>
      <c r="AY80" s="407">
        <f>((AY$67-$H$5)/1000)*$O$19*(($C$9/70)^$AA$19)</f>
        <v>495.78999416031564</v>
      </c>
      <c r="AZ80" s="407">
        <f>((AZ$67-$H$5)/1000)*$O$19*(($C$9/70)^$AA$19)</f>
        <v>506.56803751162687</v>
      </c>
      <c r="BA80" s="407">
        <f>((BA$67-$H$5)/1000)*$O$19*(($C$9/70)^$AA$19)</f>
        <v>517.34608086293815</v>
      </c>
      <c r="BB80" s="407">
        <f>((BB$67-$H$5)/1000)*$O$19*(($C$9/70)^$AA$19)</f>
        <v>528.12412421424938</v>
      </c>
      <c r="BC80" s="407">
        <f>((BC$67-$H$5)/1000)*$O$19*(($C$9/70)^$AA$19)</f>
        <v>538.90216756556049</v>
      </c>
      <c r="BD80" s="407">
        <f>((BD$67-$H$5)/1000)*$O$19*(($C$9/70)^$AA$19)</f>
        <v>549.68021091687172</v>
      </c>
      <c r="BE80" s="407">
        <f>((BE$67-$H$5)/1000)*$O$19*(($C$9/70)^$AA$19)</f>
        <v>560.45825426818294</v>
      </c>
      <c r="BF80" s="407">
        <f>((BF$67-$H$5)/1000)*$O$19*(($C$9/70)^$AA$19)</f>
        <v>571.23629761949417</v>
      </c>
    </row>
    <row r="81" spans="1:58" ht="15" hidden="1" customHeight="1" x14ac:dyDescent="0.25">
      <c r="A81" s="24"/>
      <c r="B81" s="406" t="s">
        <v>135</v>
      </c>
      <c r="C81" s="405"/>
      <c r="D81" s="403"/>
      <c r="E81" s="404"/>
      <c r="F81" s="404"/>
      <c r="G81" s="403"/>
      <c r="H81" s="402">
        <f>((H$67-$H$5)/1000)*$Q$19*(($C$9/70)^$AC$19)</f>
        <v>35.321235858929889</v>
      </c>
      <c r="I81" s="402">
        <f>((I$67-$H$5)/1000)*$Q$19*(($C$9/70)^$AC$19)</f>
        <v>47.094981145239856</v>
      </c>
      <c r="J81" s="401">
        <f>((J$67-$H$5)/1000)*$Q$19*(($C$9/70)^$AC$19)</f>
        <v>58.86872643154981</v>
      </c>
      <c r="K81" s="401">
        <f>((K$67-$H$5)/1000)*$Q$19*(($C$9/70)^$AC$19)</f>
        <v>70.642471717859777</v>
      </c>
      <c r="L81" s="401">
        <f>((L$67-$H$5)/1000)*$Q$19*(($C$9/70)^$AC$19)</f>
        <v>82.416217004169724</v>
      </c>
      <c r="M81" s="401">
        <f>((M$67-$H$5)/1000)*$Q$19*(($C$9/70)^$AC$19)</f>
        <v>94.189962290479713</v>
      </c>
      <c r="N81" s="401">
        <f>((N$67-$H$5)/1000)*$Q$19*(($C$9/70)^$AC$19)</f>
        <v>105.96370757678966</v>
      </c>
      <c r="O81" s="401">
        <f>((O$67-$H$5)/1000)*$Q$19*(($C$9/70)^$AC$19)</f>
        <v>117.73745286309962</v>
      </c>
      <c r="P81" s="401">
        <f>((P$67-$H$5)/1000)*$Q$19*(($C$9/70)^$AC$19)</f>
        <v>129.51119814940961</v>
      </c>
      <c r="Q81" s="401">
        <f>((Q$67-$H$5)/1000)*$Q$19*(($C$9/70)^$AC$19)</f>
        <v>141.28494343571955</v>
      </c>
      <c r="R81" s="401">
        <f>((R$67-$H$5)/1000)*$Q$19*(($C$9/70)^$AC$19)</f>
        <v>153.0586887220295</v>
      </c>
      <c r="S81" s="401">
        <f>((S$67-$H$5)/1000)*$Q$19*(($C$9/70)^$AC$19)</f>
        <v>164.83243400833945</v>
      </c>
      <c r="T81" s="401">
        <f>((T$67-$H$5)/1000)*$Q$19*(($C$9/70)^$AC$19)</f>
        <v>176.60617929464942</v>
      </c>
      <c r="U81" s="401">
        <f>((U$67-$H$5)/1000)*$Q$19*(($C$9/70)^$AC$19)</f>
        <v>188.37992458095943</v>
      </c>
      <c r="V81" s="401">
        <f>((V$67-$H$5)/1000)*$Q$19*(($C$9/70)^$AC$19)</f>
        <v>200.15366986726937</v>
      </c>
      <c r="W81" s="401">
        <f>((W$67-$H$5)/1000)*$Q$19*(($C$9/70)^$AC$19)</f>
        <v>211.92741515357932</v>
      </c>
      <c r="X81" s="401">
        <f>((X$67-$H$5)/1000)*$Q$19*(($C$9/70)^$AC$19)</f>
        <v>223.70116043988929</v>
      </c>
      <c r="Y81" s="401">
        <f>((Y$67-$H$5)/1000)*$Q$19*(($C$9/70)^$AC$19)</f>
        <v>235.47490572619924</v>
      </c>
      <c r="Z81" s="401">
        <f>((Z$67-$H$5)/1000)*$Q$19*(($C$9/70)^$AC$19)</f>
        <v>247.24865101250921</v>
      </c>
      <c r="AA81" s="401">
        <f>((AA$67-$H$5)/1000)*$Q$19*(($C$9/70)^$AC$19)</f>
        <v>259.02239629881922</v>
      </c>
      <c r="AB81" s="401">
        <f>((AB$67-$H$5)/1000)*$Q$19*(($C$9/70)^$AC$19)</f>
        <v>270.79614158512913</v>
      </c>
      <c r="AC81" s="401">
        <f>((AC$67-$H$5)/1000)*$Q$19*(($C$9/70)^$AC$19)</f>
        <v>282.56988687143911</v>
      </c>
      <c r="AD81" s="401">
        <f>((AD$67-$H$5)/1000)*$Q$19*(($C$9/70)^$AC$19)</f>
        <v>294.34363215774908</v>
      </c>
      <c r="AE81" s="401">
        <f>((AE$67-$H$5)/1000)*$Q$19*(($C$9/70)^$AC$19)</f>
        <v>306.117377444059</v>
      </c>
      <c r="AF81" s="401">
        <f>((AF$67-$H$5)/1000)*$Q$19*(($C$9/70)^$AC$19)</f>
        <v>317.89112273036898</v>
      </c>
      <c r="AG81" s="401">
        <f>((AG$67-$H$5)/1000)*$Q$19*(($C$9/70)^$AC$19)</f>
        <v>329.66486801667889</v>
      </c>
      <c r="AH81" s="401">
        <f>((AH$67-$H$5)/1000)*$Q$19*(($C$9/70)^$AC$19)</f>
        <v>341.43861330298893</v>
      </c>
      <c r="AI81" s="401">
        <f>((AI$67-$H$5)/1000)*$Q$19*(($C$9/70)^$AC$19)</f>
        <v>353.21235858929884</v>
      </c>
      <c r="AJ81" s="401">
        <f>((AJ$67-$H$5)/1000)*$Q$19*(($C$9/70)^$AC$19)</f>
        <v>364.98610387560882</v>
      </c>
      <c r="AK81" s="401">
        <f>((AK$67-$H$5)/1000)*$Q$19*(($C$9/70)^$AC$19)</f>
        <v>376.75984916191885</v>
      </c>
      <c r="AL81" s="401">
        <f>((AL$67-$H$5)/1000)*$Q$19*(($C$9/70)^$AC$19)</f>
        <v>388.53359444822877</v>
      </c>
      <c r="AM81" s="401">
        <f>((AM$67-$H$5)/1000)*$Q$19*(($C$9/70)^$AC$19)</f>
        <v>400.30733973453874</v>
      </c>
      <c r="AN81" s="401">
        <f>((AN$67-$H$5)/1000)*$Q$19*(($C$9/70)^$AC$19)</f>
        <v>412.08108502084866</v>
      </c>
      <c r="AO81" s="401">
        <f>((AO$67-$H$5)/1000)*$Q$19*(($C$9/70)^$AC$19)</f>
        <v>423.85483030715864</v>
      </c>
      <c r="AP81" s="401">
        <f>((AP$67-$H$5)/1000)*$Q$19*(($C$9/70)^$AC$19)</f>
        <v>435.62857559346867</v>
      </c>
      <c r="AQ81" s="401">
        <f>((AQ$67-$H$5)/1000)*$Q$19*(($C$9/70)^$AC$19)</f>
        <v>447.40232087977859</v>
      </c>
      <c r="AR81" s="401">
        <f>((AR$67-$H$5)/1000)*$Q$19*(($C$9/70)^$AC$19)</f>
        <v>459.1760661660885</v>
      </c>
      <c r="AS81" s="401">
        <f>((AS$67-$H$5)/1000)*$Q$19*(($C$9/70)^$AC$19)</f>
        <v>470.94981145239848</v>
      </c>
      <c r="AT81" s="401">
        <f>((AT$67-$H$5)/1000)*$Q$19*(($C$9/70)^$AC$19)</f>
        <v>482.7235567387084</v>
      </c>
      <c r="AU81" s="401">
        <f>((AU$67-$H$5)/1000)*$Q$19*(($C$9/70)^$AC$19)</f>
        <v>494.49730202501843</v>
      </c>
      <c r="AV81" s="401">
        <f>((AV$67-$H$5)/1000)*$Q$19*(($C$9/70)^$AC$19)</f>
        <v>506.27104731132835</v>
      </c>
      <c r="AW81" s="401">
        <f>((AW$67-$H$5)/1000)*$Q$19*(($C$9/70)^$AC$19)</f>
        <v>518.04479259763843</v>
      </c>
      <c r="AX81" s="401">
        <f>((AX$67-$H$5)/1000)*$Q$19*(($C$9/70)^$AC$19)</f>
        <v>529.81853788394835</v>
      </c>
      <c r="AY81" s="401">
        <f>((AY$67-$H$5)/1000)*$Q$19*(($C$9/70)^$AC$19)</f>
        <v>541.59228317025827</v>
      </c>
      <c r="AZ81" s="401">
        <f>((AZ$67-$H$5)/1000)*$Q$19*(($C$9/70)^$AC$19)</f>
        <v>553.3660284565683</v>
      </c>
      <c r="BA81" s="401">
        <f>((BA$67-$H$5)/1000)*$Q$19*(($C$9/70)^$AC$19)</f>
        <v>565.13977374287822</v>
      </c>
      <c r="BB81" s="401">
        <f>((BB$67-$H$5)/1000)*$Q$19*(($C$9/70)^$AC$19)</f>
        <v>576.91351902918825</v>
      </c>
      <c r="BC81" s="401">
        <f>((BC$67-$H$5)/1000)*$Q$19*(($C$9/70)^$AC$19)</f>
        <v>588.68726431549817</v>
      </c>
      <c r="BD81" s="401">
        <f>((BD$67-$H$5)/1000)*$Q$19*(($C$9/70)^$AC$19)</f>
        <v>600.46100960180797</v>
      </c>
      <c r="BE81" s="401">
        <f>((BE$67-$H$5)/1000)*$Q$19*(($C$9/70)^$AC$19)</f>
        <v>612.234754888118</v>
      </c>
      <c r="BF81" s="401">
        <f>((BF$67-$H$5)/1000)*$Q$19*(($C$9/70)^$AC$19)</f>
        <v>624.00850017442804</v>
      </c>
    </row>
    <row r="82" spans="1:58" ht="15" hidden="1" customHeight="1" x14ac:dyDescent="0.25">
      <c r="A82" s="24"/>
      <c r="B82" s="406" t="s">
        <v>134</v>
      </c>
      <c r="C82" s="405"/>
      <c r="D82" s="403"/>
      <c r="E82" s="404"/>
      <c r="F82" s="404"/>
      <c r="G82" s="403"/>
      <c r="H82" s="402">
        <f>((H$67-$H$5)/1000)*$R$19*(($C$9/70)^$AD$19)</f>
        <v>37.006108080410471</v>
      </c>
      <c r="I82" s="402">
        <f>((I$67-$H$5)/1000)*$R$19*(($C$9/70)^$AD$19)</f>
        <v>49.341477440547294</v>
      </c>
      <c r="J82" s="401">
        <f>((J$67-$H$5)/1000)*$R$19*(($C$9/70)^$AD$19)</f>
        <v>61.676846800684118</v>
      </c>
      <c r="K82" s="401">
        <f>((K$67-$H$5)/1000)*$R$19*(($C$9/70)^$AD$19)</f>
        <v>74.012216160820941</v>
      </c>
      <c r="L82" s="401">
        <f>((L$67-$H$5)/1000)*$R$19*(($C$9/70)^$AD$19)</f>
        <v>86.34758552095775</v>
      </c>
      <c r="M82" s="401">
        <f>((M$67-$H$5)/1000)*$R$19*(($C$9/70)^$AD$19)</f>
        <v>98.682954881094588</v>
      </c>
      <c r="N82" s="401">
        <f>((N$67-$H$5)/1000)*$R$19*(($C$9/70)^$AD$19)</f>
        <v>111.01832424123141</v>
      </c>
      <c r="O82" s="401">
        <f>((O$67-$H$5)/1000)*$R$19*(($C$9/70)^$AD$19)</f>
        <v>123.35369360136824</v>
      </c>
      <c r="P82" s="401">
        <f>((P$67-$H$5)/1000)*$R$19*(($C$9/70)^$AD$19)</f>
        <v>135.68906296150507</v>
      </c>
      <c r="Q82" s="401">
        <f>((Q$67-$H$5)/1000)*$R$19*(($C$9/70)^$AD$19)</f>
        <v>148.02443232164188</v>
      </c>
      <c r="R82" s="401">
        <f>((R$67-$H$5)/1000)*$R$19*(($C$9/70)^$AD$19)</f>
        <v>160.35980168177872</v>
      </c>
      <c r="S82" s="401">
        <f>((S$67-$H$5)/1000)*$R$19*(($C$9/70)^$AD$19)</f>
        <v>172.6951710419155</v>
      </c>
      <c r="T82" s="401">
        <f>((T$67-$H$5)/1000)*$R$19*(($C$9/70)^$AD$19)</f>
        <v>185.03054040205237</v>
      </c>
      <c r="U82" s="401">
        <f>((U$67-$H$5)/1000)*$R$19*(($C$9/70)^$AD$19)</f>
        <v>197.36590976218918</v>
      </c>
      <c r="V82" s="401">
        <f>((V$67-$H$5)/1000)*$R$19*(($C$9/70)^$AD$19)</f>
        <v>209.70127912232601</v>
      </c>
      <c r="W82" s="401">
        <f>((W$67-$H$5)/1000)*$R$19*(($C$9/70)^$AD$19)</f>
        <v>222.03664848246282</v>
      </c>
      <c r="X82" s="401">
        <f>((X$67-$H$5)/1000)*$R$19*(($C$9/70)^$AD$19)</f>
        <v>234.37201784259963</v>
      </c>
      <c r="Y82" s="401">
        <f>((Y$67-$H$5)/1000)*$R$19*(($C$9/70)^$AD$19)</f>
        <v>246.70738720273647</v>
      </c>
      <c r="Z82" s="401">
        <f>((Z$67-$H$5)/1000)*$R$19*(($C$9/70)^$AD$19)</f>
        <v>259.04275656287331</v>
      </c>
      <c r="AA82" s="401">
        <f>((AA$67-$H$5)/1000)*$R$19*(($C$9/70)^$AD$19)</f>
        <v>271.37812592301015</v>
      </c>
      <c r="AB82" s="401">
        <f>((AB$67-$H$5)/1000)*$R$19*(($C$9/70)^$AD$19)</f>
        <v>283.71349528314693</v>
      </c>
      <c r="AC82" s="401">
        <f>((AC$67-$H$5)/1000)*$R$19*(($C$9/70)^$AD$19)</f>
        <v>296.04886464328376</v>
      </c>
      <c r="AD82" s="401">
        <f>((AD$67-$H$5)/1000)*$R$19*(($C$9/70)^$AD$19)</f>
        <v>308.3842340034206</v>
      </c>
      <c r="AE82" s="401">
        <f>((AE$67-$H$5)/1000)*$R$19*(($C$9/70)^$AD$19)</f>
        <v>320.71960336355744</v>
      </c>
      <c r="AF82" s="401">
        <f>((AF$67-$H$5)/1000)*$R$19*(($C$9/70)^$AD$19)</f>
        <v>333.05497272369422</v>
      </c>
      <c r="AG82" s="401">
        <f>((AG$67-$H$5)/1000)*$R$19*(($C$9/70)^$AD$19)</f>
        <v>345.390342083831</v>
      </c>
      <c r="AH82" s="401">
        <f>((AH$67-$H$5)/1000)*$R$19*(($C$9/70)^$AD$19)</f>
        <v>357.72571144396784</v>
      </c>
      <c r="AI82" s="401">
        <f>((AI$67-$H$5)/1000)*$R$19*(($C$9/70)^$AD$19)</f>
        <v>370.06108080410473</v>
      </c>
      <c r="AJ82" s="401">
        <f>((AJ$67-$H$5)/1000)*$R$19*(($C$9/70)^$AD$19)</f>
        <v>382.39645016424151</v>
      </c>
      <c r="AK82" s="401">
        <f>((AK$67-$H$5)/1000)*$R$19*(($C$9/70)^$AD$19)</f>
        <v>394.73181952437835</v>
      </c>
      <c r="AL82" s="401">
        <f>((AL$67-$H$5)/1000)*$R$19*(($C$9/70)^$AD$19)</f>
        <v>407.06718888451513</v>
      </c>
      <c r="AM82" s="401">
        <f>((AM$67-$H$5)/1000)*$R$19*(($C$9/70)^$AD$19)</f>
        <v>419.40255824465203</v>
      </c>
      <c r="AN82" s="401">
        <f>((AN$67-$H$5)/1000)*$R$19*(($C$9/70)^$AD$19)</f>
        <v>431.73792760478881</v>
      </c>
      <c r="AO82" s="401">
        <f>((AO$67-$H$5)/1000)*$R$19*(($C$9/70)^$AD$19)</f>
        <v>444.07329696492565</v>
      </c>
      <c r="AP82" s="401">
        <f>((AP$67-$H$5)/1000)*$R$19*(($C$9/70)^$AD$19)</f>
        <v>456.40866632506248</v>
      </c>
      <c r="AQ82" s="401">
        <f>((AQ$67-$H$5)/1000)*$R$19*(($C$9/70)^$AD$19)</f>
        <v>468.74403568519926</v>
      </c>
      <c r="AR82" s="401">
        <f>((AR$67-$H$5)/1000)*$R$19*(($C$9/70)^$AD$19)</f>
        <v>481.0794050453361</v>
      </c>
      <c r="AS82" s="401">
        <f>((AS$67-$H$5)/1000)*$R$19*(($C$9/70)^$AD$19)</f>
        <v>493.41477440547294</v>
      </c>
      <c r="AT82" s="401">
        <f>((AT$67-$H$5)/1000)*$R$19*(($C$9/70)^$AD$19)</f>
        <v>505.75014376560972</v>
      </c>
      <c r="AU82" s="401">
        <f>((AU$67-$H$5)/1000)*$R$19*(($C$9/70)^$AD$19)</f>
        <v>518.08551312574662</v>
      </c>
      <c r="AV82" s="401">
        <f>((AV$67-$H$5)/1000)*$R$19*(($C$9/70)^$AD$19)</f>
        <v>530.42088248588334</v>
      </c>
      <c r="AW82" s="401">
        <f>((AW$67-$H$5)/1000)*$R$19*(($C$9/70)^$AD$19)</f>
        <v>542.75625184602029</v>
      </c>
      <c r="AX82" s="401">
        <f>((AX$67-$H$5)/1000)*$R$19*(($C$9/70)^$AD$19)</f>
        <v>555.09162120615713</v>
      </c>
      <c r="AY82" s="401">
        <f>((AY$67-$H$5)/1000)*$R$19*(($C$9/70)^$AD$19)</f>
        <v>567.42699056629385</v>
      </c>
      <c r="AZ82" s="401">
        <f>((AZ$67-$H$5)/1000)*$R$19*(($C$9/70)^$AD$19)</f>
        <v>579.76235992643069</v>
      </c>
      <c r="BA82" s="401">
        <f>((BA$67-$H$5)/1000)*$R$19*(($C$9/70)^$AD$19)</f>
        <v>592.09772928656753</v>
      </c>
      <c r="BB82" s="401">
        <f>((BB$67-$H$5)/1000)*$R$19*(($C$9/70)^$AD$19)</f>
        <v>604.43309864670437</v>
      </c>
      <c r="BC82" s="401">
        <f>((BC$67-$H$5)/1000)*$R$19*(($C$9/70)^$AD$19)</f>
        <v>616.7684680068412</v>
      </c>
      <c r="BD82" s="401">
        <f>((BD$67-$H$5)/1000)*$R$19*(($C$9/70)^$AD$19)</f>
        <v>629.10383736697793</v>
      </c>
      <c r="BE82" s="401">
        <f>((BE$67-$H$5)/1000)*$R$19*(($C$9/70)^$AD$19)</f>
        <v>641.43920672711488</v>
      </c>
      <c r="BF82" s="401">
        <f>((BF$67-$H$5)/1000)*$R$19*(($C$9/70)^$AD$19)</f>
        <v>653.7745760872516</v>
      </c>
    </row>
    <row r="83" spans="1:58" ht="15.75" hidden="1" customHeight="1" thickBot="1" x14ac:dyDescent="0.3">
      <c r="A83" s="24"/>
      <c r="B83" s="400" t="s">
        <v>133</v>
      </c>
      <c r="C83" s="399"/>
      <c r="D83" s="397"/>
      <c r="E83" s="398"/>
      <c r="F83" s="398"/>
      <c r="G83" s="397"/>
      <c r="H83" s="396">
        <f>((H$67-$H$5)/1000)*$S$19*(($C$9/70)^$AE$19)</f>
        <v>48.200580453190597</v>
      </c>
      <c r="I83" s="396">
        <f>((I$67-$H$5)/1000)*$S$19*(($C$9/70)^$AE$19)</f>
        <v>64.267440604254134</v>
      </c>
      <c r="J83" s="395">
        <f>((J$67-$H$5)/1000)*$S$19*(($C$9/70)^$AE$19)</f>
        <v>80.33430075531767</v>
      </c>
      <c r="K83" s="395">
        <f>((K$67-$H$5)/1000)*$S$19*(($C$9/70)^$AE$19)</f>
        <v>96.401160906381193</v>
      </c>
      <c r="L83" s="395">
        <f>((L$67-$H$5)/1000)*$S$19*(($C$9/70)^$AE$19)</f>
        <v>112.46802105744474</v>
      </c>
      <c r="M83" s="395">
        <f>((M$67-$H$5)/1000)*$S$19*(($C$9/70)^$AE$19)</f>
        <v>128.53488120850827</v>
      </c>
      <c r="N83" s="395">
        <f>((N$67-$H$5)/1000)*$S$19*(($C$9/70)^$AE$19)</f>
        <v>144.60174135957183</v>
      </c>
      <c r="O83" s="395">
        <f>((O$67-$H$5)/1000)*$S$19*(($C$9/70)^$AE$19)</f>
        <v>160.66860151063534</v>
      </c>
      <c r="P83" s="395">
        <f>((P$67-$H$5)/1000)*$S$19*(($C$9/70)^$AE$19)</f>
        <v>176.73546166169891</v>
      </c>
      <c r="Q83" s="395">
        <f>((Q$67-$H$5)/1000)*$S$19*(($C$9/70)^$AE$19)</f>
        <v>192.80232181276239</v>
      </c>
      <c r="R83" s="395">
        <f>((R$67-$H$5)/1000)*$S$19*(($C$9/70)^$AE$19)</f>
        <v>208.86918196382595</v>
      </c>
      <c r="S83" s="395">
        <f>((S$67-$H$5)/1000)*$S$19*(($C$9/70)^$AE$19)</f>
        <v>224.93604211488949</v>
      </c>
      <c r="T83" s="395">
        <f>((T$67-$H$5)/1000)*$S$19*(($C$9/70)^$AE$19)</f>
        <v>241.002902265953</v>
      </c>
      <c r="U83" s="395">
        <f>((U$67-$H$5)/1000)*$S$19*(($C$9/70)^$AE$19)</f>
        <v>257.06976241701653</v>
      </c>
      <c r="V83" s="395">
        <f>((V$67-$H$5)/1000)*$S$19*(($C$9/70)^$AE$19)</f>
        <v>273.1366225680801</v>
      </c>
      <c r="W83" s="395">
        <f>((W$67-$H$5)/1000)*$S$19*(($C$9/70)^$AE$19)</f>
        <v>289.20348271914366</v>
      </c>
      <c r="X83" s="395">
        <f>((X$67-$H$5)/1000)*$S$19*(($C$9/70)^$AE$19)</f>
        <v>305.27034287020717</v>
      </c>
      <c r="Y83" s="395">
        <f>((Y$67-$H$5)/1000)*$S$19*(($C$9/70)^$AE$19)</f>
        <v>321.33720302127068</v>
      </c>
      <c r="Z83" s="395">
        <f>((Z$67-$H$5)/1000)*$S$19*(($C$9/70)^$AE$19)</f>
        <v>337.40406317233419</v>
      </c>
      <c r="AA83" s="395">
        <f>((AA$67-$H$5)/1000)*$S$19*(($C$9/70)^$AE$19)</f>
        <v>353.47092332339781</v>
      </c>
      <c r="AB83" s="395">
        <f>((AB$67-$H$5)/1000)*$S$19*(($C$9/70)^$AE$19)</f>
        <v>369.53778347446126</v>
      </c>
      <c r="AC83" s="395">
        <f>((AC$67-$H$5)/1000)*$S$19*(($C$9/70)^$AE$19)</f>
        <v>385.60464362552477</v>
      </c>
      <c r="AD83" s="395">
        <f>((AD$67-$H$5)/1000)*$S$19*(($C$9/70)^$AE$19)</f>
        <v>401.67150377658839</v>
      </c>
      <c r="AE83" s="395">
        <f>((AE$67-$H$5)/1000)*$S$19*(($C$9/70)^$AE$19)</f>
        <v>417.7383639276519</v>
      </c>
      <c r="AF83" s="395">
        <f>((AF$67-$H$5)/1000)*$S$19*(($C$9/70)^$AE$19)</f>
        <v>433.80522407871541</v>
      </c>
      <c r="AG83" s="395">
        <f>((AG$67-$H$5)/1000)*$S$19*(($C$9/70)^$AE$19)</f>
        <v>449.87208422977898</v>
      </c>
      <c r="AH83" s="395">
        <f>((AH$67-$H$5)/1000)*$S$19*(($C$9/70)^$AE$19)</f>
        <v>465.93894438084249</v>
      </c>
      <c r="AI83" s="395">
        <f>((AI$67-$H$5)/1000)*$S$19*(($C$9/70)^$AE$19)</f>
        <v>482.00580453190599</v>
      </c>
      <c r="AJ83" s="395">
        <f>((AJ$67-$H$5)/1000)*$S$19*(($C$9/70)^$AE$19)</f>
        <v>498.07266468296962</v>
      </c>
      <c r="AK83" s="395">
        <f>((AK$67-$H$5)/1000)*$S$19*(($C$9/70)^$AE$19)</f>
        <v>514.13952483403307</v>
      </c>
      <c r="AL83" s="395">
        <f>((AL$67-$H$5)/1000)*$S$19*(($C$9/70)^$AE$19)</f>
        <v>530.20638498509663</v>
      </c>
      <c r="AM83" s="395">
        <f>((AM$67-$H$5)/1000)*$S$19*(($C$9/70)^$AE$19)</f>
        <v>546.2732451361602</v>
      </c>
      <c r="AN83" s="395">
        <f>((AN$67-$H$5)/1000)*$S$19*(($C$9/70)^$AE$19)</f>
        <v>562.34010528722365</v>
      </c>
      <c r="AO83" s="395">
        <f>((AO$67-$H$5)/1000)*$S$19*(($C$9/70)^$AE$19)</f>
        <v>578.40696543828733</v>
      </c>
      <c r="AP83" s="395">
        <f>((AP$67-$H$5)/1000)*$S$19*(($C$9/70)^$AE$19)</f>
        <v>594.47382558935078</v>
      </c>
      <c r="AQ83" s="395">
        <f>((AQ$67-$H$5)/1000)*$S$19*(($C$9/70)^$AE$19)</f>
        <v>610.54068574041435</v>
      </c>
      <c r="AR83" s="395">
        <f>((AR$67-$H$5)/1000)*$S$19*(($C$9/70)^$AE$19)</f>
        <v>626.6075458914778</v>
      </c>
      <c r="AS83" s="395">
        <f>((AS$67-$H$5)/1000)*$S$19*(($C$9/70)^$AE$19)</f>
        <v>642.67440604254136</v>
      </c>
      <c r="AT83" s="395">
        <f>((AT$67-$H$5)/1000)*$S$19*(($C$9/70)^$AE$19)</f>
        <v>658.74126619360482</v>
      </c>
      <c r="AU83" s="395">
        <f>((AU$67-$H$5)/1000)*$S$19*(($C$9/70)^$AE$19)</f>
        <v>674.80812634466838</v>
      </c>
      <c r="AV83" s="395">
        <f>((AV$67-$H$5)/1000)*$S$19*(($C$9/70)^$AE$19)</f>
        <v>690.87498649573206</v>
      </c>
      <c r="AW83" s="395">
        <f>((AW$67-$H$5)/1000)*$S$19*(($C$9/70)^$AE$19)</f>
        <v>706.94184664679563</v>
      </c>
      <c r="AX83" s="395">
        <f>((AX$67-$H$5)/1000)*$S$19*(($C$9/70)^$AE$19)</f>
        <v>723.00870679785908</v>
      </c>
      <c r="AY83" s="395">
        <f>((AY$67-$H$5)/1000)*$S$19*(($C$9/70)^$AE$19)</f>
        <v>739.07556694892253</v>
      </c>
      <c r="AZ83" s="395">
        <f>((AZ$67-$H$5)/1000)*$S$19*(($C$9/70)^$AE$19)</f>
        <v>755.14242709998609</v>
      </c>
      <c r="BA83" s="395">
        <f>((BA$67-$H$5)/1000)*$S$19*(($C$9/70)^$AE$19)</f>
        <v>771.20928725104955</v>
      </c>
      <c r="BB83" s="395">
        <f>((BB$67-$H$5)/1000)*$S$19*(($C$9/70)^$AE$19)</f>
        <v>787.27614740211334</v>
      </c>
      <c r="BC83" s="395">
        <f>((BC$67-$H$5)/1000)*$S$19*(($C$9/70)^$AE$19)</f>
        <v>803.34300755317679</v>
      </c>
      <c r="BD83" s="395">
        <f>((BD$67-$H$5)/1000)*$S$19*(($C$9/70)^$AE$19)</f>
        <v>819.40986770424024</v>
      </c>
      <c r="BE83" s="395">
        <f>((BE$67-$H$5)/1000)*$S$19*(($C$9/70)^$AE$19)</f>
        <v>835.47672785530381</v>
      </c>
      <c r="BF83" s="395">
        <f>((BF$67-$H$5)/1000)*$S$19*(($C$9/70)^$AE$19)</f>
        <v>851.54358800636726</v>
      </c>
    </row>
    <row r="84" spans="1:58" ht="15" hidden="1" customHeight="1" x14ac:dyDescent="0.25">
      <c r="A84" s="24"/>
      <c r="B84" s="394" t="s">
        <v>132</v>
      </c>
      <c r="C84" s="393"/>
      <c r="D84" s="391" t="s">
        <v>66</v>
      </c>
      <c r="E84" s="392">
        <v>70</v>
      </c>
      <c r="F84" s="392">
        <v>160</v>
      </c>
      <c r="G84" s="391" t="s">
        <v>44</v>
      </c>
      <c r="H84" s="390">
        <f>((H$67-$H$5)/1000)*$K20*(($C$9/70)^$W$20)</f>
        <v>18.617468069737207</v>
      </c>
      <c r="I84" s="390">
        <f>((I$67-$H$5)/1000)*$K20*(($C$9/70)^$W$20)</f>
        <v>24.823290759649609</v>
      </c>
      <c r="J84" s="389">
        <f>((J$67-$H$5)/1000)*$K20*(($C$9/70)^$W$20)</f>
        <v>31.029113449562011</v>
      </c>
      <c r="K84" s="389">
        <f>((K$67-$H$5)/1000)*$K20*(($C$9/70)^$W$20)</f>
        <v>37.234936139474414</v>
      </c>
      <c r="L84" s="389">
        <f>((L$67-$H$5)/1000)*$K20*(($C$9/70)^$W$20)</f>
        <v>43.440758829386809</v>
      </c>
      <c r="M84" s="389">
        <f>((M$67-$H$5)/1000)*$K20*(($C$9/70)^$W$20)</f>
        <v>49.646581519299218</v>
      </c>
      <c r="N84" s="389">
        <f>((N$67-$H$5)/1000)*$K20*(($C$9/70)^$W$20)</f>
        <v>55.85240420921162</v>
      </c>
      <c r="O84" s="389">
        <f>((O$67-$H$5)/1000)*$K20*(($C$9/70)^$W$20)</f>
        <v>62.058226899124023</v>
      </c>
      <c r="P84" s="389">
        <f>((P$67-$H$5)/1000)*$K20*(($C$9/70)^$W$20)</f>
        <v>68.264049589036432</v>
      </c>
      <c r="Q84" s="389">
        <f>((Q$67-$H$5)/1000)*$K20*(($C$9/70)^$W$20)</f>
        <v>74.469872278948827</v>
      </c>
      <c r="R84" s="389">
        <f>((R$67-$H$5)/1000)*$K20*(($C$9/70)^$W$20)</f>
        <v>80.675694968861237</v>
      </c>
      <c r="S84" s="389">
        <f>((S$67-$H$5)/1000)*$K20*(($C$9/70)^$W$20)</f>
        <v>86.881517658773618</v>
      </c>
      <c r="T84" s="389">
        <f>((T$67-$H$5)/1000)*$K20*(($C$9/70)^$W$20)</f>
        <v>93.087340348686027</v>
      </c>
      <c r="U84" s="389">
        <f>((U$67-$H$5)/1000)*$K20*(($C$9/70)^$W$20)</f>
        <v>99.293163038598436</v>
      </c>
      <c r="V84" s="389">
        <f>((V$67-$H$5)/1000)*$K20*(($C$9/70)^$W$20)</f>
        <v>105.49898572851085</v>
      </c>
      <c r="W84" s="389">
        <f>((W$67-$H$5)/1000)*$K20*(($C$9/70)^$W$20)</f>
        <v>111.70480841842324</v>
      </c>
      <c r="X84" s="389">
        <f>((X$67-$H$5)/1000)*$K20*(($C$9/70)^$W$20)</f>
        <v>117.91063110833564</v>
      </c>
      <c r="Y84" s="389">
        <f>((Y$67-$H$5)/1000)*$K20*(($C$9/70)^$W$20)</f>
        <v>124.11645379824805</v>
      </c>
      <c r="Z84" s="389">
        <f>((Z$67-$H$5)/1000)*$K20*(($C$9/70)^$W$20)</f>
        <v>130.32227648816044</v>
      </c>
      <c r="AA84" s="389">
        <f>((AA$67-$H$5)/1000)*$K20*(($C$9/70)^$W$20)</f>
        <v>136.52809917807286</v>
      </c>
      <c r="AB84" s="389">
        <f>((AB$67-$H$5)/1000)*$K20*(($C$9/70)^$W$20)</f>
        <v>142.73392186798523</v>
      </c>
      <c r="AC84" s="389">
        <f>((AC$67-$H$5)/1000)*$K20*(($C$9/70)^$W$20)</f>
        <v>148.93974455789765</v>
      </c>
      <c r="AD84" s="389">
        <f>((AD$67-$H$5)/1000)*$K20*(($C$9/70)^$W$20)</f>
        <v>155.14556724781005</v>
      </c>
      <c r="AE84" s="389">
        <f>((AE$67-$H$5)/1000)*$K20*(($C$9/70)^$W$20)</f>
        <v>161.35138993772247</v>
      </c>
      <c r="AF84" s="389">
        <f>((AF$67-$H$5)/1000)*$K20*(($C$9/70)^$W$20)</f>
        <v>167.55721262763484</v>
      </c>
      <c r="AG84" s="389">
        <f>((AG$67-$H$5)/1000)*$K20*(($C$9/70)^$W$20)</f>
        <v>173.76303531754724</v>
      </c>
      <c r="AH84" s="389">
        <f>((AH$67-$H$5)/1000)*$K20*(($C$9/70)^$W$20)</f>
        <v>179.96885800745966</v>
      </c>
      <c r="AI84" s="389">
        <f>((AI$67-$H$5)/1000)*$K20*(($C$9/70)^$W$20)</f>
        <v>186.17468069737205</v>
      </c>
      <c r="AJ84" s="389">
        <f>((AJ$67-$H$5)/1000)*$K20*(($C$9/70)^$W$20)</f>
        <v>192.38050338728448</v>
      </c>
      <c r="AK84" s="389">
        <f>((AK$67-$H$5)/1000)*$K20*(($C$9/70)^$W$20)</f>
        <v>198.58632607719687</v>
      </c>
      <c r="AL84" s="389">
        <f>((AL$67-$H$5)/1000)*$K20*(($C$9/70)^$W$20)</f>
        <v>204.79214876710927</v>
      </c>
      <c r="AM84" s="389">
        <f>((AM$67-$H$5)/1000)*$K20*(($C$9/70)^$W$20)</f>
        <v>210.99797145702169</v>
      </c>
      <c r="AN84" s="389">
        <f>((AN$67-$H$5)/1000)*$K20*(($C$9/70)^$W$20)</f>
        <v>217.20379414693406</v>
      </c>
      <c r="AO84" s="389">
        <f>((AO$67-$H$5)/1000)*$K20*(($C$9/70)^$W$20)</f>
        <v>223.40961683684648</v>
      </c>
      <c r="AP84" s="389">
        <f>((AP$67-$H$5)/1000)*$K20*(($C$9/70)^$W$20)</f>
        <v>229.61543952675888</v>
      </c>
      <c r="AQ84" s="389">
        <f>((AQ$67-$H$5)/1000)*$K20*(($C$9/70)^$W$20)</f>
        <v>235.82126221667127</v>
      </c>
      <c r="AR84" s="389">
        <f>((AR$67-$H$5)/1000)*$K20*(($C$9/70)^$W$20)</f>
        <v>242.02708490658367</v>
      </c>
      <c r="AS84" s="389">
        <f>((AS$67-$H$5)/1000)*$K20*(($C$9/70)^$W$20)</f>
        <v>248.23290759649609</v>
      </c>
      <c r="AT84" s="389">
        <f>((AT$67-$H$5)/1000)*$K20*(($C$9/70)^$W$20)</f>
        <v>254.43873028640849</v>
      </c>
      <c r="AU84" s="389">
        <f>((AU$67-$H$5)/1000)*$K20*(($C$9/70)^$W$20)</f>
        <v>260.64455297632088</v>
      </c>
      <c r="AV84" s="389">
        <f>((AV$67-$H$5)/1000)*$K20*(($C$9/70)^$W$20)</f>
        <v>266.85037566623328</v>
      </c>
      <c r="AW84" s="389">
        <f>((AW$67-$H$5)/1000)*$K20*(($C$9/70)^$W$20)</f>
        <v>273.05619835614573</v>
      </c>
      <c r="AX84" s="389">
        <f>((AX$67-$H$5)/1000)*$K20*(($C$9/70)^$W$20)</f>
        <v>279.26202104605812</v>
      </c>
      <c r="AY84" s="389">
        <f>((AY$67-$H$5)/1000)*$K20*(($C$9/70)^$W$20)</f>
        <v>285.46784373597046</v>
      </c>
      <c r="AZ84" s="389">
        <f>((AZ$67-$H$5)/1000)*$K20*(($C$9/70)^$W$20)</f>
        <v>291.67366642588291</v>
      </c>
      <c r="BA84" s="389">
        <f>((BA$67-$H$5)/1000)*$K20*(($C$9/70)^$W$20)</f>
        <v>297.87948911579531</v>
      </c>
      <c r="BB84" s="389">
        <f>((BB$67-$H$5)/1000)*$K20*(($C$9/70)^$W$20)</f>
        <v>304.08531180570776</v>
      </c>
      <c r="BC84" s="389">
        <f>((BC$67-$H$5)/1000)*$K20*(($C$9/70)^$W$20)</f>
        <v>310.2911344956201</v>
      </c>
      <c r="BD84" s="389">
        <f>((BD$67-$H$5)/1000)*$K20*(($C$9/70)^$W$20)</f>
        <v>316.49695718553249</v>
      </c>
      <c r="BE84" s="389">
        <f>((BE$67-$H$5)/1000)*$K20*(($C$9/70)^$W$20)</f>
        <v>322.70277987544495</v>
      </c>
      <c r="BF84" s="389">
        <f>((BF$67-$H$5)/1000)*$K20*(($C$9/70)^$W$20)</f>
        <v>328.90860256535734</v>
      </c>
    </row>
    <row r="85" spans="1:58" x14ac:dyDescent="0.25">
      <c r="A85" s="24"/>
      <c r="B85" s="388" t="s">
        <v>131</v>
      </c>
      <c r="C85" s="387"/>
      <c r="D85" s="379" t="s">
        <v>66</v>
      </c>
      <c r="E85" s="386">
        <v>70</v>
      </c>
      <c r="F85" s="386">
        <v>200</v>
      </c>
      <c r="G85" s="379" t="s">
        <v>44</v>
      </c>
      <c r="H85" s="385">
        <f>((H$67-$H$5)/1000)*$L$20*(($C$9/70)^$X$20)</f>
        <v>21.515148466586012</v>
      </c>
      <c r="I85" s="385">
        <f>((I$67-$H$5)/1000)*$L$20*(($C$9/70)^$X$20)</f>
        <v>28.68686462211469</v>
      </c>
      <c r="J85" s="384">
        <f>((J$67-$H$5)/1000)*$L$20*(($C$9/70)^$X$20)</f>
        <v>35.858580777643361</v>
      </c>
      <c r="K85" s="384">
        <f>((K$67-$H$5)/1000)*$L$20*(($C$9/70)^$X$20)</f>
        <v>43.030296933172025</v>
      </c>
      <c r="L85" s="384">
        <f>((L$67-$H$5)/1000)*$L$20*(($C$9/70)^$X$20)</f>
        <v>50.202013088700703</v>
      </c>
      <c r="M85" s="384">
        <f>((M$67-$H$5)/1000)*$L$20*(($C$9/70)^$X$20)</f>
        <v>57.373729244229381</v>
      </c>
      <c r="N85" s="384">
        <f>((N$67-$H$5)/1000)*$L$20*(($C$9/70)^$X$20)</f>
        <v>64.545445399758052</v>
      </c>
      <c r="O85" s="384">
        <f>((O$67-$H$5)/1000)*$L$20*(($C$9/70)^$X$20)</f>
        <v>71.717161555286722</v>
      </c>
      <c r="P85" s="384">
        <f>((P$67-$H$5)/1000)*$L$20*(($C$9/70)^$X$20)</f>
        <v>78.888877710815407</v>
      </c>
      <c r="Q85" s="384">
        <f>((Q$67-$H$5)/1000)*$L$20*(($C$9/70)^$X$20)</f>
        <v>86.06059386634405</v>
      </c>
      <c r="R85" s="384">
        <f>((R$67-$H$5)/1000)*$L$20*(($C$9/70)^$X$20)</f>
        <v>93.232310021872735</v>
      </c>
      <c r="S85" s="384">
        <f>((S$67-$H$5)/1000)*$L$20*(($C$9/70)^$X$20)</f>
        <v>100.40402617740141</v>
      </c>
      <c r="T85" s="384">
        <f>((T$67-$H$5)/1000)*$L$20*(($C$9/70)^$X$20)</f>
        <v>107.57574233293008</v>
      </c>
      <c r="U85" s="384">
        <f>((U$67-$H$5)/1000)*$L$20*(($C$9/70)^$X$20)</f>
        <v>114.74745848845876</v>
      </c>
      <c r="V85" s="384">
        <f>((V$67-$H$5)/1000)*$L$20*(($C$9/70)^$X$20)</f>
        <v>121.91917464398742</v>
      </c>
      <c r="W85" s="384">
        <f>((W$67-$H$5)/1000)*$L$20*(($C$9/70)^$X$20)</f>
        <v>129.0908907995161</v>
      </c>
      <c r="X85" s="384">
        <f>((X$67-$H$5)/1000)*$L$20*(($C$9/70)^$X$20)</f>
        <v>136.26260695504476</v>
      </c>
      <c r="Y85" s="384">
        <f>((Y$67-$H$5)/1000)*$L$20*(($C$9/70)^$X$20)</f>
        <v>143.43432311057344</v>
      </c>
      <c r="Z85" s="384">
        <f>((Z$67-$H$5)/1000)*$L$20*(($C$9/70)^$X$20)</f>
        <v>150.6060392661021</v>
      </c>
      <c r="AA85" s="384">
        <f>((AA$67-$H$5)/1000)*$L$20*(($C$9/70)^$X$20)</f>
        <v>157.77775542163081</v>
      </c>
      <c r="AB85" s="384">
        <f>((AB$67-$H$5)/1000)*$L$20*(($C$9/70)^$X$20)</f>
        <v>164.94947157715944</v>
      </c>
      <c r="AC85" s="384">
        <f>((AC$67-$H$5)/1000)*$L$20*(($C$9/70)^$X$20)</f>
        <v>172.1211877326881</v>
      </c>
      <c r="AD85" s="384">
        <f>((AD$67-$H$5)/1000)*$L$20*(($C$9/70)^$X$20)</f>
        <v>179.29290388821681</v>
      </c>
      <c r="AE85" s="384">
        <f>((AE$67-$H$5)/1000)*$L$20*(($C$9/70)^$X$20)</f>
        <v>186.46462004374547</v>
      </c>
      <c r="AF85" s="384">
        <f>((AF$67-$H$5)/1000)*$L$20*(($C$9/70)^$X$20)</f>
        <v>193.63633619927415</v>
      </c>
      <c r="AG85" s="384">
        <f>((AG$67-$H$5)/1000)*$L$20*(($C$9/70)^$X$20)</f>
        <v>200.80805235480281</v>
      </c>
      <c r="AH85" s="384">
        <f>((AH$67-$H$5)/1000)*$L$20*(($C$9/70)^$X$20)</f>
        <v>207.97976851033147</v>
      </c>
      <c r="AI85" s="384">
        <f>((AI$67-$H$5)/1000)*$L$20*(($C$9/70)^$X$20)</f>
        <v>215.15148466586015</v>
      </c>
      <c r="AJ85" s="384">
        <f>((AJ$67-$H$5)/1000)*$L$20*(($C$9/70)^$X$20)</f>
        <v>222.32320082138884</v>
      </c>
      <c r="AK85" s="384">
        <f>((AK$67-$H$5)/1000)*$L$20*(($C$9/70)^$X$20)</f>
        <v>229.49491697691752</v>
      </c>
      <c r="AL85" s="384">
        <f>((AL$67-$H$5)/1000)*$L$20*(($C$9/70)^$X$20)</f>
        <v>236.66663313244618</v>
      </c>
      <c r="AM85" s="384">
        <f>((AM$67-$H$5)/1000)*$L$20*(($C$9/70)^$X$20)</f>
        <v>243.83834928797484</v>
      </c>
      <c r="AN85" s="384">
        <f>((AN$67-$H$5)/1000)*$L$20*(($C$9/70)^$X$20)</f>
        <v>251.01006544350352</v>
      </c>
      <c r="AO85" s="384">
        <f>((AO$67-$H$5)/1000)*$L$20*(($C$9/70)^$X$20)</f>
        <v>258.18178159903221</v>
      </c>
      <c r="AP85" s="384">
        <f>((AP$67-$H$5)/1000)*$L$20*(($C$9/70)^$X$20)</f>
        <v>265.35349775456086</v>
      </c>
      <c r="AQ85" s="384">
        <f>((AQ$67-$H$5)/1000)*$L$20*(($C$9/70)^$X$20)</f>
        <v>272.52521391008952</v>
      </c>
      <c r="AR85" s="384">
        <f>((AR$67-$H$5)/1000)*$L$20*(($C$9/70)^$X$20)</f>
        <v>279.69693006561823</v>
      </c>
      <c r="AS85" s="384">
        <f>((AS$67-$H$5)/1000)*$L$20*(($C$9/70)^$X$20)</f>
        <v>286.86864622114689</v>
      </c>
      <c r="AT85" s="384">
        <f>((AT$67-$H$5)/1000)*$L$20*(($C$9/70)^$X$20)</f>
        <v>294.04036237667555</v>
      </c>
      <c r="AU85" s="384">
        <f>((AU$67-$H$5)/1000)*$L$20*(($C$9/70)^$X$20)</f>
        <v>301.2120785322042</v>
      </c>
      <c r="AV85" s="384">
        <f>((AV$67-$H$5)/1000)*$L$20*(($C$9/70)^$X$20)</f>
        <v>308.38379468773286</v>
      </c>
      <c r="AW85" s="384">
        <f>((AW$67-$H$5)/1000)*$L$20*(($C$9/70)^$X$20)</f>
        <v>315.55551084326163</v>
      </c>
      <c r="AX85" s="384">
        <f>((AX$67-$H$5)/1000)*$L$20*(($C$9/70)^$X$20)</f>
        <v>322.72722699879023</v>
      </c>
      <c r="AY85" s="384">
        <f>((AY$67-$H$5)/1000)*$L$20*(($C$9/70)^$X$20)</f>
        <v>329.89894315431889</v>
      </c>
      <c r="AZ85" s="384">
        <f>((AZ$67-$H$5)/1000)*$L$20*(($C$9/70)^$X$20)</f>
        <v>337.0706593098476</v>
      </c>
      <c r="BA85" s="384">
        <f>((BA$67-$H$5)/1000)*$L$20*(($C$9/70)^$X$20)</f>
        <v>344.2423754653762</v>
      </c>
      <c r="BB85" s="384">
        <f>((BB$67-$H$5)/1000)*$L$20*(($C$9/70)^$X$20)</f>
        <v>351.41409162090497</v>
      </c>
      <c r="BC85" s="384">
        <f>((BC$67-$H$5)/1000)*$L$20*(($C$9/70)^$X$20)</f>
        <v>358.58580777643363</v>
      </c>
      <c r="BD85" s="384">
        <f>((BD$67-$H$5)/1000)*$L$20*(($C$9/70)^$X$20)</f>
        <v>365.75752393196223</v>
      </c>
      <c r="BE85" s="384">
        <f>((BE$67-$H$5)/1000)*$L$20*(($C$9/70)^$X$20)</f>
        <v>372.92924008749094</v>
      </c>
      <c r="BF85" s="384">
        <f>((BF$67-$H$5)/1000)*$L$20*(($C$9/70)^$X$20)</f>
        <v>380.1009562430196</v>
      </c>
    </row>
    <row r="86" spans="1:58" x14ac:dyDescent="0.25">
      <c r="A86" s="24"/>
      <c r="B86" s="388" t="s">
        <v>130</v>
      </c>
      <c r="C86" s="387"/>
      <c r="D86" s="379" t="s">
        <v>66</v>
      </c>
      <c r="E86" s="386">
        <v>70</v>
      </c>
      <c r="F86" s="386">
        <v>260</v>
      </c>
      <c r="G86" s="379" t="s">
        <v>44</v>
      </c>
      <c r="H86" s="385">
        <f>((H$67-$H$5)/1000)*$M$20*(($C$9/70)^$Y$20)</f>
        <v>27.646170378938663</v>
      </c>
      <c r="I86" s="385">
        <f>((I$67-$H$5)/1000)*$M$20*(($C$9/70)^$Y$20)</f>
        <v>36.861560505251553</v>
      </c>
      <c r="J86" s="384">
        <f>((J$67-$H$5)/1000)*$M$20*(($C$9/70)^$Y$20)</f>
        <v>46.076950631564436</v>
      </c>
      <c r="K86" s="384">
        <f>((K$67-$H$5)/1000)*$M$20*(($C$9/70)^$Y$20)</f>
        <v>55.292340757877326</v>
      </c>
      <c r="L86" s="384">
        <f>((L$67-$H$5)/1000)*$M$20*(($C$9/70)^$Y$20)</f>
        <v>64.50773088419021</v>
      </c>
      <c r="M86" s="384">
        <f>((M$67-$H$5)/1000)*$M$20*(($C$9/70)^$Y$20)</f>
        <v>73.723121010503107</v>
      </c>
      <c r="N86" s="384">
        <f>((N$67-$H$5)/1000)*$M$20*(($C$9/70)^$Y$20)</f>
        <v>82.93851113681599</v>
      </c>
      <c r="O86" s="384">
        <f>((O$67-$H$5)/1000)*$M$20*(($C$9/70)^$Y$20)</f>
        <v>92.153901263128873</v>
      </c>
      <c r="P86" s="384">
        <f>((P$67-$H$5)/1000)*$M$20*(($C$9/70)^$Y$20)</f>
        <v>101.36929138944177</v>
      </c>
      <c r="Q86" s="384">
        <f>((Q$67-$H$5)/1000)*$M$20*(($C$9/70)^$Y$20)</f>
        <v>110.58468151575465</v>
      </c>
      <c r="R86" s="384">
        <f>((R$67-$H$5)/1000)*$M$20*(($C$9/70)^$Y$20)</f>
        <v>119.80007164206754</v>
      </c>
      <c r="S86" s="384">
        <f>((S$67-$H$5)/1000)*$M$20*(($C$9/70)^$Y$20)</f>
        <v>129.01546176838042</v>
      </c>
      <c r="T86" s="384">
        <f>((T$67-$H$5)/1000)*$M$20*(($C$9/70)^$Y$20)</f>
        <v>138.2308518946933</v>
      </c>
      <c r="U86" s="384">
        <f>((U$67-$H$5)/1000)*$M$20*(($C$9/70)^$Y$20)</f>
        <v>147.44624202100621</v>
      </c>
      <c r="V86" s="384">
        <f>((V$67-$H$5)/1000)*$M$20*(($C$9/70)^$Y$20)</f>
        <v>156.66163214731907</v>
      </c>
      <c r="W86" s="384">
        <f>((W$67-$H$5)/1000)*$M$20*(($C$9/70)^$Y$20)</f>
        <v>165.87702227363198</v>
      </c>
      <c r="X86" s="384">
        <f>((X$67-$H$5)/1000)*$M$20*(($C$9/70)^$Y$20)</f>
        <v>175.09241239994486</v>
      </c>
      <c r="Y86" s="384">
        <f>((Y$67-$H$5)/1000)*$M$20*(($C$9/70)^$Y$20)</f>
        <v>184.30780252625775</v>
      </c>
      <c r="Z86" s="384">
        <f>((Z$67-$H$5)/1000)*$M$20*(($C$9/70)^$Y$20)</f>
        <v>193.52319265257063</v>
      </c>
      <c r="AA86" s="384">
        <f>((AA$67-$H$5)/1000)*$M$20*(($C$9/70)^$Y$20)</f>
        <v>202.73858277888354</v>
      </c>
      <c r="AB86" s="384">
        <f>((AB$67-$H$5)/1000)*$M$20*(($C$9/70)^$Y$20)</f>
        <v>211.95397290519639</v>
      </c>
      <c r="AC86" s="384">
        <f>((AC$67-$H$5)/1000)*$M$20*(($C$9/70)^$Y$20)</f>
        <v>221.16936303150931</v>
      </c>
      <c r="AD86" s="384">
        <f>((AD$67-$H$5)/1000)*$M$20*(($C$9/70)^$Y$20)</f>
        <v>230.38475315782219</v>
      </c>
      <c r="AE86" s="384">
        <f>((AE$67-$H$5)/1000)*$M$20*(($C$9/70)^$Y$20)</f>
        <v>239.60014328413507</v>
      </c>
      <c r="AF86" s="384">
        <f>((AF$67-$H$5)/1000)*$M$20*(($C$9/70)^$Y$20)</f>
        <v>248.81553341044798</v>
      </c>
      <c r="AG86" s="384">
        <f>((AG$67-$H$5)/1000)*$M$20*(($C$9/70)^$Y$20)</f>
        <v>258.03092353676084</v>
      </c>
      <c r="AH86" s="384">
        <f>((AH$67-$H$5)/1000)*$M$20*(($C$9/70)^$Y$20)</f>
        <v>267.24631366307375</v>
      </c>
      <c r="AI86" s="384">
        <f>((AI$67-$H$5)/1000)*$M$20*(($C$9/70)^$Y$20)</f>
        <v>276.4617037893866</v>
      </c>
      <c r="AJ86" s="384">
        <f>((AJ$67-$H$5)/1000)*$M$20*(($C$9/70)^$Y$20)</f>
        <v>285.67709391569952</v>
      </c>
      <c r="AK86" s="384">
        <f>((AK$67-$H$5)/1000)*$M$20*(($C$9/70)^$Y$20)</f>
        <v>294.89248404201243</v>
      </c>
      <c r="AL86" s="384">
        <f>((AL$67-$H$5)/1000)*$M$20*(($C$9/70)^$Y$20)</f>
        <v>304.10787416832522</v>
      </c>
      <c r="AM86" s="384">
        <f>((AM$67-$H$5)/1000)*$M$20*(($C$9/70)^$Y$20)</f>
        <v>313.32326429463814</v>
      </c>
      <c r="AN86" s="384">
        <f>((AN$67-$H$5)/1000)*$M$20*(($C$9/70)^$Y$20)</f>
        <v>322.53865442095105</v>
      </c>
      <c r="AO86" s="384">
        <f>((AO$67-$H$5)/1000)*$M$20*(($C$9/70)^$Y$20)</f>
        <v>331.75404454726396</v>
      </c>
      <c r="AP86" s="384">
        <f>((AP$67-$H$5)/1000)*$M$20*(($C$9/70)^$Y$20)</f>
        <v>340.96943467357687</v>
      </c>
      <c r="AQ86" s="384">
        <f>((AQ$67-$H$5)/1000)*$M$20*(($C$9/70)^$Y$20)</f>
        <v>350.18482479988972</v>
      </c>
      <c r="AR86" s="384">
        <f>((AR$67-$H$5)/1000)*$M$20*(($C$9/70)^$Y$20)</f>
        <v>359.40021492620258</v>
      </c>
      <c r="AS86" s="384">
        <f>((AS$67-$H$5)/1000)*$M$20*(($C$9/70)^$Y$20)</f>
        <v>368.61560505251549</v>
      </c>
      <c r="AT86" s="384">
        <f>((AT$67-$H$5)/1000)*$M$20*(($C$9/70)^$Y$20)</f>
        <v>377.83099517882835</v>
      </c>
      <c r="AU86" s="384">
        <f>((AU$67-$H$5)/1000)*$M$20*(($C$9/70)^$Y$20)</f>
        <v>387.04638530514126</v>
      </c>
      <c r="AV86" s="384">
        <f>((AV$67-$H$5)/1000)*$M$20*(($C$9/70)^$Y$20)</f>
        <v>396.26177543145411</v>
      </c>
      <c r="AW86" s="384">
        <f>((AW$67-$H$5)/1000)*$M$20*(($C$9/70)^$Y$20)</f>
        <v>405.47716555776708</v>
      </c>
      <c r="AX86" s="384">
        <f>((AX$67-$H$5)/1000)*$M$20*(($C$9/70)^$Y$20)</f>
        <v>414.69255568407999</v>
      </c>
      <c r="AY86" s="384">
        <f>((AY$67-$H$5)/1000)*$M$20*(($C$9/70)^$Y$20)</f>
        <v>423.90794581039279</v>
      </c>
      <c r="AZ86" s="384">
        <f>((AZ$67-$H$5)/1000)*$M$20*(($C$9/70)^$Y$20)</f>
        <v>433.12333593670576</v>
      </c>
      <c r="BA86" s="384">
        <f>((BA$67-$H$5)/1000)*$M$20*(($C$9/70)^$Y$20)</f>
        <v>442.33872606301861</v>
      </c>
      <c r="BB86" s="384">
        <f>((BB$67-$H$5)/1000)*$M$20*(($C$9/70)^$Y$20)</f>
        <v>451.55411618933152</v>
      </c>
      <c r="BC86" s="384">
        <f>((BC$67-$H$5)/1000)*$M$20*(($C$9/70)^$Y$20)</f>
        <v>460.76950631564438</v>
      </c>
      <c r="BD86" s="384">
        <f>((BD$67-$H$5)/1000)*$M$20*(($C$9/70)^$Y$20)</f>
        <v>469.98489644195718</v>
      </c>
      <c r="BE86" s="384">
        <f>((BE$67-$H$5)/1000)*$M$20*(($C$9/70)^$Y$20)</f>
        <v>479.20028656827014</v>
      </c>
      <c r="BF86" s="384">
        <f>((BF$67-$H$5)/1000)*$M$20*(($C$9/70)^$Y$20)</f>
        <v>488.415676694583</v>
      </c>
    </row>
    <row r="87" spans="1:58" x14ac:dyDescent="0.25">
      <c r="A87" s="24"/>
      <c r="B87" s="388" t="s">
        <v>129</v>
      </c>
      <c r="C87" s="387"/>
      <c r="D87" s="379" t="s">
        <v>66</v>
      </c>
      <c r="E87" s="386">
        <v>70</v>
      </c>
      <c r="F87" s="386">
        <v>300</v>
      </c>
      <c r="G87" s="379" t="s">
        <v>44</v>
      </c>
      <c r="H87" s="385">
        <f>((H$67-$H$5)/1000)*$N$20*(($C$9/70)^$Z$20)</f>
        <v>30.115228589947989</v>
      </c>
      <c r="I87" s="385">
        <f>((I$67-$H$5)/1000)*$N$20*(($C$9/70)^$Z$20)</f>
        <v>40.153638119930655</v>
      </c>
      <c r="J87" s="384">
        <f>((J$67-$H$5)/1000)*$N$20*(($C$9/70)^$Z$20)</f>
        <v>50.192047649913313</v>
      </c>
      <c r="K87" s="384">
        <f>((K$67-$H$5)/1000)*$N$20*(($C$9/70)^$Z$20)</f>
        <v>60.230457179895978</v>
      </c>
      <c r="L87" s="384">
        <f>((L$67-$H$5)/1000)*$N$20*(($C$9/70)^$Z$20)</f>
        <v>70.268866709878637</v>
      </c>
      <c r="M87" s="384">
        <f>((M$67-$H$5)/1000)*$N$20*(($C$9/70)^$Z$20)</f>
        <v>80.307276239861309</v>
      </c>
      <c r="N87" s="384">
        <f>((N$67-$H$5)/1000)*$N$20*(($C$9/70)^$Z$20)</f>
        <v>90.345685769843968</v>
      </c>
      <c r="O87" s="384">
        <f>((O$67-$H$5)/1000)*$N$20*(($C$9/70)^$Z$20)</f>
        <v>100.38409529982663</v>
      </c>
      <c r="P87" s="384">
        <f>((P$67-$H$5)/1000)*$N$20*(($C$9/70)^$Z$20)</f>
        <v>110.42250482980931</v>
      </c>
      <c r="Q87" s="384">
        <f>((Q$67-$H$5)/1000)*$N$20*(($C$9/70)^$Z$20)</f>
        <v>120.46091435979196</v>
      </c>
      <c r="R87" s="384">
        <f>((R$67-$H$5)/1000)*$N$20*(($C$9/70)^$Z$20)</f>
        <v>130.49932388977464</v>
      </c>
      <c r="S87" s="384">
        <f>((S$67-$H$5)/1000)*$N$20*(($C$9/70)^$Z$20)</f>
        <v>140.53773341975727</v>
      </c>
      <c r="T87" s="384">
        <f>((T$67-$H$5)/1000)*$N$20*(($C$9/70)^$Z$20)</f>
        <v>150.57614294973996</v>
      </c>
      <c r="U87" s="384">
        <f>((U$67-$H$5)/1000)*$N$20*(($C$9/70)^$Z$20)</f>
        <v>160.61455247972262</v>
      </c>
      <c r="V87" s="384">
        <f>((V$67-$H$5)/1000)*$N$20*(($C$9/70)^$Z$20)</f>
        <v>170.65296200970528</v>
      </c>
      <c r="W87" s="384">
        <f>((W$67-$H$5)/1000)*$N$20*(($C$9/70)^$Z$20)</f>
        <v>180.69137153968794</v>
      </c>
      <c r="X87" s="384">
        <f>((X$67-$H$5)/1000)*$N$20*(($C$9/70)^$Z$20)</f>
        <v>190.72978106967059</v>
      </c>
      <c r="Y87" s="384">
        <f>((Y$67-$H$5)/1000)*$N$20*(($C$9/70)^$Z$20)</f>
        <v>200.76819059965325</v>
      </c>
      <c r="Z87" s="384">
        <f>((Z$67-$H$5)/1000)*$N$20*(($C$9/70)^$Z$20)</f>
        <v>210.80660012963591</v>
      </c>
      <c r="AA87" s="384">
        <f>((AA$67-$H$5)/1000)*$N$20*(($C$9/70)^$Z$20)</f>
        <v>220.84500965961863</v>
      </c>
      <c r="AB87" s="384">
        <f>((AB$67-$H$5)/1000)*$N$20*(($C$9/70)^$Z$20)</f>
        <v>230.88341918960126</v>
      </c>
      <c r="AC87" s="384">
        <f>((AC$67-$H$5)/1000)*$N$20*(($C$9/70)^$Z$20)</f>
        <v>240.92182871958391</v>
      </c>
      <c r="AD87" s="384">
        <f>((AD$67-$H$5)/1000)*$N$20*(($C$9/70)^$Z$20)</f>
        <v>250.96023824956657</v>
      </c>
      <c r="AE87" s="384">
        <f>((AE$67-$H$5)/1000)*$N$20*(($C$9/70)^$Z$20)</f>
        <v>260.99864777954929</v>
      </c>
      <c r="AF87" s="384">
        <f>((AF$67-$H$5)/1000)*$N$20*(($C$9/70)^$Z$20)</f>
        <v>271.03705730953192</v>
      </c>
      <c r="AG87" s="384">
        <f>((AG$67-$H$5)/1000)*$N$20*(($C$9/70)^$Z$20)</f>
        <v>281.07546683951455</v>
      </c>
      <c r="AH87" s="384">
        <f>((AH$67-$H$5)/1000)*$N$20*(($C$9/70)^$Z$20)</f>
        <v>291.11387636949723</v>
      </c>
      <c r="AI87" s="384">
        <f>((AI$67-$H$5)/1000)*$N$20*(($C$9/70)^$Z$20)</f>
        <v>301.15228589947992</v>
      </c>
      <c r="AJ87" s="384">
        <f>((AJ$67-$H$5)/1000)*$N$20*(($C$9/70)^$Z$20)</f>
        <v>311.19069542946255</v>
      </c>
      <c r="AK87" s="384">
        <f>((AK$67-$H$5)/1000)*$N$20*(($C$9/70)^$Z$20)</f>
        <v>321.22910495944524</v>
      </c>
      <c r="AL87" s="384">
        <f>((AL$67-$H$5)/1000)*$N$20*(($C$9/70)^$Z$20)</f>
        <v>331.26751448942787</v>
      </c>
      <c r="AM87" s="384">
        <f>((AM$67-$H$5)/1000)*$N$20*(($C$9/70)^$Z$20)</f>
        <v>341.30592401941055</v>
      </c>
      <c r="AN87" s="384">
        <f>((AN$67-$H$5)/1000)*$N$20*(($C$9/70)^$Z$20)</f>
        <v>351.34433354939318</v>
      </c>
      <c r="AO87" s="384">
        <f>((AO$67-$H$5)/1000)*$N$20*(($C$9/70)^$Z$20)</f>
        <v>361.38274307937587</v>
      </c>
      <c r="AP87" s="384">
        <f>((AP$67-$H$5)/1000)*$N$20*(($C$9/70)^$Z$20)</f>
        <v>371.42115260935856</v>
      </c>
      <c r="AQ87" s="384">
        <f>((AQ$67-$H$5)/1000)*$N$20*(($C$9/70)^$Z$20)</f>
        <v>381.45956213934119</v>
      </c>
      <c r="AR87" s="384">
        <f>((AR$67-$H$5)/1000)*$N$20*(($C$9/70)^$Z$20)</f>
        <v>391.49797166932382</v>
      </c>
      <c r="AS87" s="384">
        <f>((AS$67-$H$5)/1000)*$N$20*(($C$9/70)^$Z$20)</f>
        <v>401.5363811993065</v>
      </c>
      <c r="AT87" s="384">
        <f>((AT$67-$H$5)/1000)*$N$20*(($C$9/70)^$Z$20)</f>
        <v>411.57479072928913</v>
      </c>
      <c r="AU87" s="384">
        <f>((AU$67-$H$5)/1000)*$N$20*(($C$9/70)^$Z$20)</f>
        <v>421.61320025927182</v>
      </c>
      <c r="AV87" s="384">
        <f>((AV$67-$H$5)/1000)*$N$20*(($C$9/70)^$Z$20)</f>
        <v>431.65160978925445</v>
      </c>
      <c r="AW87" s="384">
        <f>((AW$67-$H$5)/1000)*$N$20*(($C$9/70)^$Z$20)</f>
        <v>441.69001931923725</v>
      </c>
      <c r="AX87" s="384">
        <f>((AX$67-$H$5)/1000)*$N$20*(($C$9/70)^$Z$20)</f>
        <v>451.72842884921988</v>
      </c>
      <c r="AY87" s="384">
        <f>((AY$67-$H$5)/1000)*$N$20*(($C$9/70)^$Z$20)</f>
        <v>461.76683837920251</v>
      </c>
      <c r="AZ87" s="384">
        <f>((AZ$67-$H$5)/1000)*$N$20*(($C$9/70)^$Z$20)</f>
        <v>471.8052479091852</v>
      </c>
      <c r="BA87" s="384">
        <f>((BA$67-$H$5)/1000)*$N$20*(($C$9/70)^$Z$20)</f>
        <v>481.84365743916783</v>
      </c>
      <c r="BB87" s="384">
        <f>((BB$67-$H$5)/1000)*$N$20*(($C$9/70)^$Z$20)</f>
        <v>491.88206696915051</v>
      </c>
      <c r="BC87" s="384">
        <f>((BC$67-$H$5)/1000)*$N$20*(($C$9/70)^$Z$20)</f>
        <v>501.92047649913314</v>
      </c>
      <c r="BD87" s="384">
        <f>((BD$67-$H$5)/1000)*$N$20*(($C$9/70)^$Z$20)</f>
        <v>511.95888602911577</v>
      </c>
      <c r="BE87" s="384">
        <f>((BE$67-$H$5)/1000)*$N$20*(($C$9/70)^$Z$20)</f>
        <v>521.99729555909857</v>
      </c>
      <c r="BF87" s="384">
        <f>((BF$67-$H$5)/1000)*$N$20*(($C$9/70)^$Z$20)</f>
        <v>532.03570508908115</v>
      </c>
    </row>
    <row r="88" spans="1:58" x14ac:dyDescent="0.25">
      <c r="A88" s="24"/>
      <c r="B88" s="388" t="s">
        <v>128</v>
      </c>
      <c r="C88" s="387"/>
      <c r="D88" s="379" t="s">
        <v>66</v>
      </c>
      <c r="E88" s="386">
        <v>70</v>
      </c>
      <c r="F88" s="386">
        <v>300</v>
      </c>
      <c r="G88" s="379" t="s">
        <v>33</v>
      </c>
      <c r="H88" s="385">
        <f>((H$67-$H$5)/1000)*$O$20*(($C$9/70)^$AA$20)</f>
        <v>38.305587175768494</v>
      </c>
      <c r="I88" s="385">
        <f>((I$67-$H$5)/1000)*$O$20*(($C$9/70)^$AA$20)</f>
        <v>51.074116234357994</v>
      </c>
      <c r="J88" s="384">
        <f>((J$67-$H$5)/1000)*$O$20*(($C$9/70)^$AA$20)</f>
        <v>63.842645292947488</v>
      </c>
      <c r="K88" s="384">
        <f>((K$67-$H$5)/1000)*$O$20*(($C$9/70)^$AA$20)</f>
        <v>76.611174351536988</v>
      </c>
      <c r="L88" s="384">
        <f>((L$67-$H$5)/1000)*$O$20*(($C$9/70)^$AA$20)</f>
        <v>89.379703410126467</v>
      </c>
      <c r="M88" s="384">
        <f>((M$67-$H$5)/1000)*$O$20*(($C$9/70)^$AA$20)</f>
        <v>102.14823246871599</v>
      </c>
      <c r="N88" s="384">
        <f>((N$67-$H$5)/1000)*$O$20*(($C$9/70)^$AA$20)</f>
        <v>114.91676152730547</v>
      </c>
      <c r="O88" s="384">
        <f>((O$67-$H$5)/1000)*$O$20*(($C$9/70)^$AA$20)</f>
        <v>127.68529058589498</v>
      </c>
      <c r="P88" s="384">
        <f>((P$67-$H$5)/1000)*$O$20*(($C$9/70)^$AA$20)</f>
        <v>140.45381964448447</v>
      </c>
      <c r="Q88" s="384">
        <f>((Q$67-$H$5)/1000)*$O$20*(($C$9/70)^$AA$20)</f>
        <v>153.22234870307398</v>
      </c>
      <c r="R88" s="384">
        <f>((R$67-$H$5)/1000)*$O$20*(($C$9/70)^$AA$20)</f>
        <v>165.99087776166346</v>
      </c>
      <c r="S88" s="384">
        <f>((S$67-$H$5)/1000)*$O$20*(($C$9/70)^$AA$20)</f>
        <v>178.75940682025293</v>
      </c>
      <c r="T88" s="384">
        <f>((T$67-$H$5)/1000)*$O$20*(($C$9/70)^$AA$20)</f>
        <v>191.52793587884244</v>
      </c>
      <c r="U88" s="384">
        <f>((U$67-$H$5)/1000)*$O$20*(($C$9/70)^$AA$20)</f>
        <v>204.29646493743198</v>
      </c>
      <c r="V88" s="384">
        <f>((V$67-$H$5)/1000)*$O$20*(($C$9/70)^$AA$20)</f>
        <v>217.06499399602143</v>
      </c>
      <c r="W88" s="384">
        <f>((W$67-$H$5)/1000)*$O$20*(($C$9/70)^$AA$20)</f>
        <v>229.83352305461094</v>
      </c>
      <c r="X88" s="384">
        <f>((X$67-$H$5)/1000)*$O$20*(($C$9/70)^$AA$20)</f>
        <v>242.60205211320044</v>
      </c>
      <c r="Y88" s="384">
        <f>((Y$67-$H$5)/1000)*$O$20*(($C$9/70)^$AA$20)</f>
        <v>255.37058117178995</v>
      </c>
      <c r="Z88" s="384">
        <f>((Z$67-$H$5)/1000)*$O$20*(($C$9/70)^$AA$20)</f>
        <v>268.13911023037946</v>
      </c>
      <c r="AA88" s="384">
        <f>((AA$67-$H$5)/1000)*$O$20*(($C$9/70)^$AA$20)</f>
        <v>280.90763928896894</v>
      </c>
      <c r="AB88" s="384">
        <f>((AB$67-$H$5)/1000)*$O$20*(($C$9/70)^$AA$20)</f>
        <v>293.67616834755842</v>
      </c>
      <c r="AC88" s="384">
        <f>((AC$67-$H$5)/1000)*$O$20*(($C$9/70)^$AA$20)</f>
        <v>306.44469740614795</v>
      </c>
      <c r="AD88" s="384">
        <f>((AD$67-$H$5)/1000)*$O$20*(($C$9/70)^$AA$20)</f>
        <v>319.21322646473743</v>
      </c>
      <c r="AE88" s="384">
        <f>((AE$67-$H$5)/1000)*$O$20*(($C$9/70)^$AA$20)</f>
        <v>331.98175552332691</v>
      </c>
      <c r="AF88" s="384">
        <f>((AF$67-$H$5)/1000)*$O$20*(($C$9/70)^$AA$20)</f>
        <v>344.75028458191645</v>
      </c>
      <c r="AG88" s="384">
        <f>((AG$67-$H$5)/1000)*$O$20*(($C$9/70)^$AA$20)</f>
        <v>357.51881364050587</v>
      </c>
      <c r="AH88" s="384">
        <f>((AH$67-$H$5)/1000)*$O$20*(($C$9/70)^$AA$20)</f>
        <v>370.28734269909535</v>
      </c>
      <c r="AI88" s="384">
        <f>((AI$67-$H$5)/1000)*$O$20*(($C$9/70)^$AA$20)</f>
        <v>383.05587175768488</v>
      </c>
      <c r="AJ88" s="384">
        <f>((AJ$67-$H$5)/1000)*$O$20*(($C$9/70)^$AA$20)</f>
        <v>395.82440081627442</v>
      </c>
      <c r="AK88" s="384">
        <f>((AK$67-$H$5)/1000)*$O$20*(($C$9/70)^$AA$20)</f>
        <v>408.59292987486396</v>
      </c>
      <c r="AL88" s="384">
        <f>((AL$67-$H$5)/1000)*$O$20*(($C$9/70)^$AA$20)</f>
        <v>421.36145893345338</v>
      </c>
      <c r="AM88" s="384">
        <f>((AM$67-$H$5)/1000)*$O$20*(($C$9/70)^$AA$20)</f>
        <v>434.12998799204286</v>
      </c>
      <c r="AN88" s="384">
        <f>((AN$67-$H$5)/1000)*$O$20*(($C$9/70)^$AA$20)</f>
        <v>446.89851705063239</v>
      </c>
      <c r="AO88" s="384">
        <f>((AO$67-$H$5)/1000)*$O$20*(($C$9/70)^$AA$20)</f>
        <v>459.66704610922187</v>
      </c>
      <c r="AP88" s="384">
        <f>((AP$67-$H$5)/1000)*$O$20*(($C$9/70)^$AA$20)</f>
        <v>472.43557516781135</v>
      </c>
      <c r="AQ88" s="384">
        <f>((AQ$67-$H$5)/1000)*$O$20*(($C$9/70)^$AA$20)</f>
        <v>485.20410422640089</v>
      </c>
      <c r="AR88" s="384">
        <f>((AR$67-$H$5)/1000)*$O$20*(($C$9/70)^$AA$20)</f>
        <v>497.97263328499037</v>
      </c>
      <c r="AS88" s="384">
        <f>((AS$67-$H$5)/1000)*$O$20*(($C$9/70)^$AA$20)</f>
        <v>510.7411623435799</v>
      </c>
      <c r="AT88" s="384">
        <f>((AT$67-$H$5)/1000)*$O$20*(($C$9/70)^$AA$20)</f>
        <v>523.50969140216932</v>
      </c>
      <c r="AU88" s="384">
        <f>((AU$67-$H$5)/1000)*$O$20*(($C$9/70)^$AA$20)</f>
        <v>536.27822046075892</v>
      </c>
      <c r="AV88" s="384">
        <f>((AV$67-$H$5)/1000)*$O$20*(($C$9/70)^$AA$20)</f>
        <v>549.0467495193484</v>
      </c>
      <c r="AW88" s="384">
        <f>((AW$67-$H$5)/1000)*$O$20*(($C$9/70)^$AA$20)</f>
        <v>561.81527857793787</v>
      </c>
      <c r="AX88" s="384">
        <f>((AX$67-$H$5)/1000)*$O$20*(($C$9/70)^$AA$20)</f>
        <v>574.58380763652735</v>
      </c>
      <c r="AY88" s="384">
        <f>((AY$67-$H$5)/1000)*$O$20*(($C$9/70)^$AA$20)</f>
        <v>587.35233669511683</v>
      </c>
      <c r="AZ88" s="384">
        <f>((AZ$67-$H$5)/1000)*$O$20*(($C$9/70)^$AA$20)</f>
        <v>600.12086575370643</v>
      </c>
      <c r="BA88" s="384">
        <f>((BA$67-$H$5)/1000)*$O$20*(($C$9/70)^$AA$20)</f>
        <v>612.8893948122959</v>
      </c>
      <c r="BB88" s="384">
        <f>((BB$67-$H$5)/1000)*$O$20*(($C$9/70)^$AA$20)</f>
        <v>625.65792387088538</v>
      </c>
      <c r="BC88" s="384">
        <f>((BC$67-$H$5)/1000)*$O$20*(($C$9/70)^$AA$20)</f>
        <v>638.42645292947486</v>
      </c>
      <c r="BD88" s="384">
        <f>((BD$67-$H$5)/1000)*$O$20*(($C$9/70)^$AA$20)</f>
        <v>651.19498198806423</v>
      </c>
      <c r="BE88" s="384">
        <f>((BE$67-$H$5)/1000)*$O$20*(($C$9/70)^$AA$20)</f>
        <v>663.96351104665382</v>
      </c>
      <c r="BF88" s="384">
        <f>((BF$67-$H$5)/1000)*$O$20*(($C$9/70)^$AA$20)</f>
        <v>676.73204010524341</v>
      </c>
    </row>
    <row r="89" spans="1:58" x14ac:dyDescent="0.25">
      <c r="A89" s="24"/>
      <c r="B89" s="388" t="s">
        <v>127</v>
      </c>
      <c r="C89" s="387"/>
      <c r="D89" s="379" t="s">
        <v>66</v>
      </c>
      <c r="E89" s="386">
        <v>70</v>
      </c>
      <c r="F89" s="386">
        <v>360</v>
      </c>
      <c r="G89" s="379" t="s">
        <v>33</v>
      </c>
      <c r="H89" s="385">
        <f>((H$67-$H$5)/1000)*$Q$20*(($C$9/70)^$AC$20)</f>
        <v>42.316053661382306</v>
      </c>
      <c r="I89" s="385">
        <f>((I$67-$H$5)/1000)*$Q$20*(($C$9/70)^$AC$20)</f>
        <v>56.421404881843074</v>
      </c>
      <c r="J89" s="384">
        <f>((J$67-$H$5)/1000)*$Q$20*(($C$9/70)^$AC$20)</f>
        <v>70.526756102303835</v>
      </c>
      <c r="K89" s="384">
        <f>((K$67-$H$5)/1000)*$Q$20*(($C$9/70)^$AC$20)</f>
        <v>84.632107322764611</v>
      </c>
      <c r="L89" s="384">
        <f>((L$67-$H$5)/1000)*$Q$20*(($C$9/70)^$AC$20)</f>
        <v>98.737458543225372</v>
      </c>
      <c r="M89" s="384">
        <f>((M$67-$H$5)/1000)*$Q$20*(($C$9/70)^$AC$20)</f>
        <v>112.84280976368615</v>
      </c>
      <c r="N89" s="384">
        <f>((N$67-$H$5)/1000)*$Q$20*(($C$9/70)^$AC$20)</f>
        <v>126.94816098414691</v>
      </c>
      <c r="O89" s="384">
        <f>((O$67-$H$5)/1000)*$Q$20*(($C$9/70)^$AC$20)</f>
        <v>141.05351220460767</v>
      </c>
      <c r="P89" s="384">
        <f>((P$67-$H$5)/1000)*$Q$20*(($C$9/70)^$AC$20)</f>
        <v>155.15886342506846</v>
      </c>
      <c r="Q89" s="384">
        <f>((Q$67-$H$5)/1000)*$Q$20*(($C$9/70)^$AC$20)</f>
        <v>169.26421464552922</v>
      </c>
      <c r="R89" s="384">
        <f>((R$67-$H$5)/1000)*$Q$20*(($C$9/70)^$AC$20)</f>
        <v>183.36956586599001</v>
      </c>
      <c r="S89" s="384">
        <f>((S$67-$H$5)/1000)*$Q$20*(($C$9/70)^$AC$20)</f>
        <v>197.47491708645074</v>
      </c>
      <c r="T89" s="384">
        <f>((T$67-$H$5)/1000)*$Q$20*(($C$9/70)^$AC$20)</f>
        <v>211.58026830691151</v>
      </c>
      <c r="U89" s="384">
        <f>((U$67-$H$5)/1000)*$Q$20*(($C$9/70)^$AC$20)</f>
        <v>225.6856195273723</v>
      </c>
      <c r="V89" s="384">
        <f>((V$67-$H$5)/1000)*$Q$20*(($C$9/70)^$AC$20)</f>
        <v>239.79097074783303</v>
      </c>
      <c r="W89" s="384">
        <f>((W$67-$H$5)/1000)*$Q$20*(($C$9/70)^$AC$20)</f>
        <v>253.89632196829382</v>
      </c>
      <c r="X89" s="384">
        <f>((X$67-$H$5)/1000)*$Q$20*(($C$9/70)^$AC$20)</f>
        <v>268.00167318875458</v>
      </c>
      <c r="Y89" s="384">
        <f>((Y$67-$H$5)/1000)*$Q$20*(($C$9/70)^$AC$20)</f>
        <v>282.10702440921534</v>
      </c>
      <c r="Z89" s="384">
        <f>((Z$67-$H$5)/1000)*$Q$20*(($C$9/70)^$AC$20)</f>
        <v>296.21237562967616</v>
      </c>
      <c r="AA89" s="384">
        <f>((AA$67-$H$5)/1000)*$Q$20*(($C$9/70)^$AC$20)</f>
        <v>310.31772685013692</v>
      </c>
      <c r="AB89" s="384">
        <f>((AB$67-$H$5)/1000)*$Q$20*(($C$9/70)^$AC$20)</f>
        <v>324.42307807059763</v>
      </c>
      <c r="AC89" s="384">
        <f>((AC$67-$H$5)/1000)*$Q$20*(($C$9/70)^$AC$20)</f>
        <v>338.52842929105844</v>
      </c>
      <c r="AD89" s="384">
        <f>((AD$67-$H$5)/1000)*$Q$20*(($C$9/70)^$AC$20)</f>
        <v>352.63378051151921</v>
      </c>
      <c r="AE89" s="384">
        <f>((AE$67-$H$5)/1000)*$Q$20*(($C$9/70)^$AC$20)</f>
        <v>366.73913173198002</v>
      </c>
      <c r="AF89" s="384">
        <f>((AF$67-$H$5)/1000)*$Q$20*(($C$9/70)^$AC$20)</f>
        <v>380.84448295244079</v>
      </c>
      <c r="AG89" s="384">
        <f>((AG$67-$H$5)/1000)*$Q$20*(($C$9/70)^$AC$20)</f>
        <v>394.94983417290149</v>
      </c>
      <c r="AH89" s="384">
        <f>((AH$67-$H$5)/1000)*$Q$20*(($C$9/70)^$AC$20)</f>
        <v>409.05518539336231</v>
      </c>
      <c r="AI89" s="384">
        <f>((AI$67-$H$5)/1000)*$Q$20*(($C$9/70)^$AC$20)</f>
        <v>423.16053661382301</v>
      </c>
      <c r="AJ89" s="384">
        <f>((AJ$67-$H$5)/1000)*$Q$20*(($C$9/70)^$AC$20)</f>
        <v>437.26588783428377</v>
      </c>
      <c r="AK89" s="384">
        <f>((AK$67-$H$5)/1000)*$Q$20*(($C$9/70)^$AC$20)</f>
        <v>451.37123905474459</v>
      </c>
      <c r="AL89" s="384">
        <f>((AL$67-$H$5)/1000)*$Q$20*(($C$9/70)^$AC$20)</f>
        <v>465.4765902752053</v>
      </c>
      <c r="AM89" s="384">
        <f>((AM$67-$H$5)/1000)*$Q$20*(($C$9/70)^$AC$20)</f>
        <v>479.58194149566606</v>
      </c>
      <c r="AN89" s="384">
        <f>((AN$67-$H$5)/1000)*$Q$20*(($C$9/70)^$AC$20)</f>
        <v>493.68729271612688</v>
      </c>
      <c r="AO89" s="384">
        <f>((AO$67-$H$5)/1000)*$Q$20*(($C$9/70)^$AC$20)</f>
        <v>507.79264393658764</v>
      </c>
      <c r="AP89" s="384">
        <f>((AP$67-$H$5)/1000)*$Q$20*(($C$9/70)^$AC$20)</f>
        <v>521.8979951570484</v>
      </c>
      <c r="AQ89" s="384">
        <f>((AQ$67-$H$5)/1000)*$Q$20*(($C$9/70)^$AC$20)</f>
        <v>536.00334637750916</v>
      </c>
      <c r="AR89" s="384">
        <f>((AR$67-$H$5)/1000)*$Q$20*(($C$9/70)^$AC$20)</f>
        <v>550.10869759796992</v>
      </c>
      <c r="AS89" s="384">
        <f>((AS$67-$H$5)/1000)*$Q$20*(($C$9/70)^$AC$20)</f>
        <v>564.21404881843068</v>
      </c>
      <c r="AT89" s="384">
        <f>((AT$67-$H$5)/1000)*$Q$20*(($C$9/70)^$AC$20)</f>
        <v>578.31940003889144</v>
      </c>
      <c r="AU89" s="384">
        <f>((AU$67-$H$5)/1000)*$Q$20*(($C$9/70)^$AC$20)</f>
        <v>592.42475125935232</v>
      </c>
      <c r="AV89" s="384">
        <f>((AV$67-$H$5)/1000)*$Q$20*(($C$9/70)^$AC$20)</f>
        <v>606.53010247981297</v>
      </c>
      <c r="AW89" s="384">
        <f>((AW$67-$H$5)/1000)*$Q$20*(($C$9/70)^$AC$20)</f>
        <v>620.63545370027384</v>
      </c>
      <c r="AX89" s="384">
        <f>((AX$67-$H$5)/1000)*$Q$20*(($C$9/70)^$AC$20)</f>
        <v>634.7408049207346</v>
      </c>
      <c r="AY89" s="384">
        <f>((AY$67-$H$5)/1000)*$Q$20*(($C$9/70)^$AC$20)</f>
        <v>648.84615614119525</v>
      </c>
      <c r="AZ89" s="384">
        <f>((AZ$67-$H$5)/1000)*$Q$20*(($C$9/70)^$AC$20)</f>
        <v>662.95150736165613</v>
      </c>
      <c r="BA89" s="384">
        <f>((BA$67-$H$5)/1000)*$Q$20*(($C$9/70)^$AC$20)</f>
        <v>677.05685858211689</v>
      </c>
      <c r="BB89" s="384">
        <f>((BB$67-$H$5)/1000)*$Q$20*(($C$9/70)^$AC$20)</f>
        <v>691.16220980257776</v>
      </c>
      <c r="BC89" s="384">
        <f>((BC$67-$H$5)/1000)*$Q$20*(($C$9/70)^$AC$20)</f>
        <v>705.26756102303841</v>
      </c>
      <c r="BD89" s="384">
        <f>((BD$67-$H$5)/1000)*$Q$20*(($C$9/70)^$AC$20)</f>
        <v>719.37291224349917</v>
      </c>
      <c r="BE89" s="384">
        <f>((BE$67-$H$5)/1000)*$Q$20*(($C$9/70)^$AC$20)</f>
        <v>733.47826346396005</v>
      </c>
      <c r="BF89" s="384">
        <f>((BF$67-$H$5)/1000)*$Q$20*(($C$9/70)^$AC$20)</f>
        <v>747.5836146844207</v>
      </c>
    </row>
    <row r="90" spans="1:58" x14ac:dyDescent="0.25">
      <c r="A90" s="24"/>
      <c r="B90" s="388" t="s">
        <v>126</v>
      </c>
      <c r="C90" s="387"/>
      <c r="D90" s="379" t="s">
        <v>66</v>
      </c>
      <c r="E90" s="386">
        <v>70</v>
      </c>
      <c r="F90" s="386">
        <v>400</v>
      </c>
      <c r="G90" s="379" t="s">
        <v>33</v>
      </c>
      <c r="H90" s="385">
        <f>((H$67-$H$5)/1000)*$R$20*(($C$9/70)^$AD$20)</f>
        <v>44.999823361907495</v>
      </c>
      <c r="I90" s="385">
        <f>((I$67-$H$5)/1000)*$R$20*(($C$9/70)^$AD$20)</f>
        <v>59.999764482543334</v>
      </c>
      <c r="J90" s="384">
        <f>((J$67-$H$5)/1000)*$R$20*(($C$9/70)^$AD$20)</f>
        <v>74.999705603179166</v>
      </c>
      <c r="K90" s="384">
        <f>((K$67-$H$5)/1000)*$R$20*(($C$9/70)^$AD$20)</f>
        <v>89.99964672381499</v>
      </c>
      <c r="L90" s="384">
        <f>((L$67-$H$5)/1000)*$R$20*(($C$9/70)^$AD$20)</f>
        <v>104.99958784445083</v>
      </c>
      <c r="M90" s="384">
        <f>((M$67-$H$5)/1000)*$R$20*(($C$9/70)^$AD$20)</f>
        <v>119.99952896508667</v>
      </c>
      <c r="N90" s="384">
        <f>((N$67-$H$5)/1000)*$R$20*(($C$9/70)^$AD$20)</f>
        <v>134.99947008572249</v>
      </c>
      <c r="O90" s="384">
        <f>((O$67-$H$5)/1000)*$R$20*(($C$9/70)^$AD$20)</f>
        <v>149.99941120635833</v>
      </c>
      <c r="P90" s="384">
        <f>((P$67-$H$5)/1000)*$R$20*(($C$9/70)^$AD$20)</f>
        <v>164.99935232699417</v>
      </c>
      <c r="Q90" s="384">
        <f>((Q$67-$H$5)/1000)*$R$20*(($C$9/70)^$AD$20)</f>
        <v>179.99929344762998</v>
      </c>
      <c r="R90" s="384">
        <f>((R$67-$H$5)/1000)*$R$20*(($C$9/70)^$AD$20)</f>
        <v>194.99923456826582</v>
      </c>
      <c r="S90" s="384">
        <f>((S$67-$H$5)/1000)*$R$20*(($C$9/70)^$AD$20)</f>
        <v>209.99917568890166</v>
      </c>
      <c r="T90" s="384">
        <f>((T$67-$H$5)/1000)*$R$20*(($C$9/70)^$AD$20)</f>
        <v>224.9991168095375</v>
      </c>
      <c r="U90" s="384">
        <f>((U$67-$H$5)/1000)*$R$20*(($C$9/70)^$AD$20)</f>
        <v>239.99905793017334</v>
      </c>
      <c r="V90" s="384">
        <f>((V$67-$H$5)/1000)*$R$20*(($C$9/70)^$AD$20)</f>
        <v>254.99899905080918</v>
      </c>
      <c r="W90" s="384">
        <f>((W$67-$H$5)/1000)*$R$20*(($C$9/70)^$AD$20)</f>
        <v>269.99894017144499</v>
      </c>
      <c r="X90" s="384">
        <f>((X$67-$H$5)/1000)*$R$20*(($C$9/70)^$AD$20)</f>
        <v>284.99888129208085</v>
      </c>
      <c r="Y90" s="384">
        <f>((Y$67-$H$5)/1000)*$R$20*(($C$9/70)^$AD$20)</f>
        <v>299.99882241271666</v>
      </c>
      <c r="Z90" s="384">
        <f>((Z$67-$H$5)/1000)*$R$20*(($C$9/70)^$AD$20)</f>
        <v>314.99876353335247</v>
      </c>
      <c r="AA90" s="384">
        <f>((AA$67-$H$5)/1000)*$R$20*(($C$9/70)^$AD$20)</f>
        <v>329.99870465398834</v>
      </c>
      <c r="AB90" s="384">
        <f>((AB$67-$H$5)/1000)*$R$20*(($C$9/70)^$AD$20)</f>
        <v>344.99864577462415</v>
      </c>
      <c r="AC90" s="384">
        <f>((AC$67-$H$5)/1000)*$R$20*(($C$9/70)^$AD$20)</f>
        <v>359.99858689525996</v>
      </c>
      <c r="AD90" s="384">
        <f>((AD$67-$H$5)/1000)*$R$20*(($C$9/70)^$AD$20)</f>
        <v>374.99852801589583</v>
      </c>
      <c r="AE90" s="384">
        <f>((AE$67-$H$5)/1000)*$R$20*(($C$9/70)^$AD$20)</f>
        <v>389.99846913653164</v>
      </c>
      <c r="AF90" s="384">
        <f>((AF$67-$H$5)/1000)*$R$20*(($C$9/70)^$AD$20)</f>
        <v>404.99841025716751</v>
      </c>
      <c r="AG90" s="384">
        <f>((AG$67-$H$5)/1000)*$R$20*(($C$9/70)^$AD$20)</f>
        <v>419.99835137780332</v>
      </c>
      <c r="AH90" s="384">
        <f>((AH$67-$H$5)/1000)*$R$20*(($C$9/70)^$AD$20)</f>
        <v>434.99829249843913</v>
      </c>
      <c r="AI90" s="384">
        <f>((AI$67-$H$5)/1000)*$R$20*(($C$9/70)^$AD$20)</f>
        <v>449.99823361907499</v>
      </c>
      <c r="AJ90" s="384">
        <f>((AJ$67-$H$5)/1000)*$R$20*(($C$9/70)^$AD$20)</f>
        <v>464.99817473971086</v>
      </c>
      <c r="AK90" s="384">
        <f>((AK$67-$H$5)/1000)*$R$20*(($C$9/70)^$AD$20)</f>
        <v>479.99811586034667</v>
      </c>
      <c r="AL90" s="384">
        <f>((AL$67-$H$5)/1000)*$R$20*(($C$9/70)^$AD$20)</f>
        <v>494.99805698098243</v>
      </c>
      <c r="AM90" s="384">
        <f>((AM$67-$H$5)/1000)*$R$20*(($C$9/70)^$AD$20)</f>
        <v>509.99799810161835</v>
      </c>
      <c r="AN90" s="384">
        <f>((AN$67-$H$5)/1000)*$R$20*(($C$9/70)^$AD$20)</f>
        <v>524.99793922225422</v>
      </c>
      <c r="AO90" s="384">
        <f>((AO$67-$H$5)/1000)*$R$20*(($C$9/70)^$AD$20)</f>
        <v>539.99788034288997</v>
      </c>
      <c r="AP90" s="384">
        <f>((AP$67-$H$5)/1000)*$R$20*(($C$9/70)^$AD$20)</f>
        <v>554.99782146352584</v>
      </c>
      <c r="AQ90" s="384">
        <f>((AQ$67-$H$5)/1000)*$R$20*(($C$9/70)^$AD$20)</f>
        <v>569.99776258416171</v>
      </c>
      <c r="AR90" s="384">
        <f>((AR$67-$H$5)/1000)*$R$20*(($C$9/70)^$AD$20)</f>
        <v>584.99770370479746</v>
      </c>
      <c r="AS90" s="384">
        <f>((AS$67-$H$5)/1000)*$R$20*(($C$9/70)^$AD$20)</f>
        <v>599.99764482543333</v>
      </c>
      <c r="AT90" s="384">
        <f>((AT$67-$H$5)/1000)*$R$20*(($C$9/70)^$AD$20)</f>
        <v>614.99758594606908</v>
      </c>
      <c r="AU90" s="384">
        <f>((AU$67-$H$5)/1000)*$R$20*(($C$9/70)^$AD$20)</f>
        <v>629.99752706670495</v>
      </c>
      <c r="AV90" s="384">
        <f>((AV$67-$H$5)/1000)*$R$20*(($C$9/70)^$AD$20)</f>
        <v>644.99746818734081</v>
      </c>
      <c r="AW90" s="384">
        <f>((AW$67-$H$5)/1000)*$R$20*(($C$9/70)^$AD$20)</f>
        <v>659.99740930797668</v>
      </c>
      <c r="AX90" s="384">
        <f>((AX$67-$H$5)/1000)*$R$20*(($C$9/70)^$AD$20)</f>
        <v>674.99735042861244</v>
      </c>
      <c r="AY90" s="384">
        <f>((AY$67-$H$5)/1000)*$R$20*(($C$9/70)^$AD$20)</f>
        <v>689.9972915492483</v>
      </c>
      <c r="AZ90" s="384">
        <f>((AZ$67-$H$5)/1000)*$R$20*(($C$9/70)^$AD$20)</f>
        <v>704.99723266988417</v>
      </c>
      <c r="BA90" s="384">
        <f>((BA$67-$H$5)/1000)*$R$20*(($C$9/70)^$AD$20)</f>
        <v>719.99717379051992</v>
      </c>
      <c r="BB90" s="384">
        <f>((BB$67-$H$5)/1000)*$R$20*(($C$9/70)^$AD$20)</f>
        <v>734.9971149111559</v>
      </c>
      <c r="BC90" s="384">
        <f>((BC$67-$H$5)/1000)*$R$20*(($C$9/70)^$AD$20)</f>
        <v>749.99705603179166</v>
      </c>
      <c r="BD90" s="384">
        <f>((BD$67-$H$5)/1000)*$R$20*(($C$9/70)^$AD$20)</f>
        <v>764.99699715242741</v>
      </c>
      <c r="BE90" s="384">
        <f>((BE$67-$H$5)/1000)*$R$20*(($C$9/70)^$AD$20)</f>
        <v>779.99693827306328</v>
      </c>
      <c r="BF90" s="384">
        <f>((BF$67-$H$5)/1000)*$R$20*(($C$9/70)^$AD$20)</f>
        <v>794.99687939369915</v>
      </c>
    </row>
    <row r="91" spans="1:58" ht="15.75" thickBot="1" x14ac:dyDescent="0.3">
      <c r="A91" s="24"/>
      <c r="B91" s="383" t="s">
        <v>125</v>
      </c>
      <c r="C91" s="382"/>
      <c r="D91" s="381" t="s">
        <v>66</v>
      </c>
      <c r="E91" s="380">
        <v>70</v>
      </c>
      <c r="F91" s="380">
        <v>400</v>
      </c>
      <c r="G91" s="379" t="s">
        <v>92</v>
      </c>
      <c r="H91" s="378">
        <f>((H$67-$H$5)/1000)*$S$20*(($C$9/70)^$AE$20)</f>
        <v>51.48819899047475</v>
      </c>
      <c r="I91" s="378">
        <f>((I$67-$H$5)/1000)*$S$20*(($C$9/70)^$AE$20)</f>
        <v>68.650931987299671</v>
      </c>
      <c r="J91" s="377">
        <f>((J$67-$H$5)/1000)*$S$20*(($C$9/70)^$AE$20)</f>
        <v>85.813664984124586</v>
      </c>
      <c r="K91" s="377">
        <f>((K$67-$H$5)/1000)*$S$20*(($C$9/70)^$AE$20)</f>
        <v>102.9763979809495</v>
      </c>
      <c r="L91" s="377">
        <f>((L$67-$H$5)/1000)*$S$20*(($C$9/70)^$AE$20)</f>
        <v>120.13913097777441</v>
      </c>
      <c r="M91" s="377">
        <f>((M$67-$H$5)/1000)*$S$20*(($C$9/70)^$AE$20)</f>
        <v>137.30186397459934</v>
      </c>
      <c r="N91" s="377">
        <f>((N$67-$H$5)/1000)*$S$20*(($C$9/70)^$AE$20)</f>
        <v>154.46459697142424</v>
      </c>
      <c r="O91" s="377">
        <f>((O$67-$H$5)/1000)*$S$20*(($C$9/70)^$AE$20)</f>
        <v>171.62732996824917</v>
      </c>
      <c r="P91" s="377">
        <f>((P$67-$H$5)/1000)*$S$20*(($C$9/70)^$AE$20)</f>
        <v>188.79006296507407</v>
      </c>
      <c r="Q91" s="377">
        <f>((Q$67-$H$5)/1000)*$S$20*(($C$9/70)^$AE$20)</f>
        <v>205.952795961899</v>
      </c>
      <c r="R91" s="377">
        <f>((R$67-$H$5)/1000)*$S$20*(($C$9/70)^$AE$20)</f>
        <v>223.11552895872393</v>
      </c>
      <c r="S91" s="377">
        <f>((S$67-$H$5)/1000)*$S$20*(($C$9/70)^$AE$20)</f>
        <v>240.27826195554883</v>
      </c>
      <c r="T91" s="377">
        <f>((T$67-$H$5)/1000)*$S$20*(($C$9/70)^$AE$20)</f>
        <v>257.44099495237373</v>
      </c>
      <c r="U91" s="377">
        <f>((U$67-$H$5)/1000)*$S$20*(($C$9/70)^$AE$20)</f>
        <v>274.60372794919869</v>
      </c>
      <c r="V91" s="377">
        <f>((V$67-$H$5)/1000)*$S$20*(($C$9/70)^$AE$20)</f>
        <v>291.76646094602359</v>
      </c>
      <c r="W91" s="377">
        <f>((W$67-$H$5)/1000)*$S$20*(($C$9/70)^$AE$20)</f>
        <v>308.92919394284849</v>
      </c>
      <c r="X91" s="377">
        <f>((X$67-$H$5)/1000)*$S$20*(($C$9/70)^$AE$20)</f>
        <v>326.09192693967339</v>
      </c>
      <c r="Y91" s="377">
        <f>((Y$67-$H$5)/1000)*$S$20*(($C$9/70)^$AE$20)</f>
        <v>343.25465993649834</v>
      </c>
      <c r="Z91" s="377">
        <f>((Z$67-$H$5)/1000)*$S$20*(($C$9/70)^$AE$20)</f>
        <v>360.4173929333233</v>
      </c>
      <c r="AA91" s="377">
        <f>((AA$67-$H$5)/1000)*$S$20*(($C$9/70)^$AE$20)</f>
        <v>377.58012593014814</v>
      </c>
      <c r="AB91" s="377">
        <f>((AB$67-$H$5)/1000)*$S$20*(($C$9/70)^$AE$20)</f>
        <v>394.74285892697304</v>
      </c>
      <c r="AC91" s="377">
        <f>((AC$67-$H$5)/1000)*$S$20*(($C$9/70)^$AE$20)</f>
        <v>411.905591923798</v>
      </c>
      <c r="AD91" s="377">
        <f>((AD$67-$H$5)/1000)*$S$20*(($C$9/70)^$AE$20)</f>
        <v>429.0683249206229</v>
      </c>
      <c r="AE91" s="377">
        <f>((AE$67-$H$5)/1000)*$S$20*(($C$9/70)^$AE$20)</f>
        <v>446.23105791744786</v>
      </c>
      <c r="AF91" s="377">
        <f>((AF$67-$H$5)/1000)*$S$20*(($C$9/70)^$AE$20)</f>
        <v>463.39379091427276</v>
      </c>
      <c r="AG91" s="377">
        <f>((AG$67-$H$5)/1000)*$S$20*(($C$9/70)^$AE$20)</f>
        <v>480.55652391109766</v>
      </c>
      <c r="AH91" s="377">
        <f>((AH$67-$H$5)/1000)*$S$20*(($C$9/70)^$AE$20)</f>
        <v>497.71925690792256</v>
      </c>
      <c r="AI91" s="377">
        <f>((AI$67-$H$5)/1000)*$S$20*(($C$9/70)^$AE$20)</f>
        <v>514.88198990474746</v>
      </c>
      <c r="AJ91" s="377">
        <f>((AJ$67-$H$5)/1000)*$S$20*(($C$9/70)^$AE$20)</f>
        <v>532.04472290157241</v>
      </c>
      <c r="AK91" s="377">
        <f>((AK$67-$H$5)/1000)*$S$20*(($C$9/70)^$AE$20)</f>
        <v>549.20745589839737</v>
      </c>
      <c r="AL91" s="377">
        <f>((AL$67-$H$5)/1000)*$S$20*(($C$9/70)^$AE$20)</f>
        <v>566.37018889522221</v>
      </c>
      <c r="AM91" s="377">
        <f>((AM$67-$H$5)/1000)*$S$20*(($C$9/70)^$AE$20)</f>
        <v>583.53292189204717</v>
      </c>
      <c r="AN91" s="377">
        <f>((AN$67-$H$5)/1000)*$S$20*(($C$9/70)^$AE$20)</f>
        <v>600.69565488887213</v>
      </c>
      <c r="AO91" s="377">
        <f>((AO$67-$H$5)/1000)*$S$20*(($C$9/70)^$AE$20)</f>
        <v>617.85838788569697</v>
      </c>
      <c r="AP91" s="377">
        <f>((AP$67-$H$5)/1000)*$S$20*(($C$9/70)^$AE$20)</f>
        <v>635.02112088252193</v>
      </c>
      <c r="AQ91" s="377">
        <f>((AQ$67-$H$5)/1000)*$S$20*(($C$9/70)^$AE$20)</f>
        <v>652.18385387934677</v>
      </c>
      <c r="AR91" s="377">
        <f>((AR$67-$H$5)/1000)*$S$20*(($C$9/70)^$AE$20)</f>
        <v>669.34658687617173</v>
      </c>
      <c r="AS91" s="377">
        <f>((AS$67-$H$5)/1000)*$S$20*(($C$9/70)^$AE$20)</f>
        <v>686.50931987299668</v>
      </c>
      <c r="AT91" s="377">
        <f>((AT$67-$H$5)/1000)*$S$20*(($C$9/70)^$AE$20)</f>
        <v>703.67205286982153</v>
      </c>
      <c r="AU91" s="377">
        <f>((AU$67-$H$5)/1000)*$S$20*(($C$9/70)^$AE$20)</f>
        <v>720.8347858666466</v>
      </c>
      <c r="AV91" s="377">
        <f>((AV$67-$H$5)/1000)*$S$20*(($C$9/70)^$AE$20)</f>
        <v>737.99751886347144</v>
      </c>
      <c r="AW91" s="377">
        <f>((AW$67-$H$5)/1000)*$S$20*(($C$9/70)^$AE$20)</f>
        <v>755.16025186029628</v>
      </c>
      <c r="AX91" s="377">
        <f>((AX$67-$H$5)/1000)*$S$20*(($C$9/70)^$AE$20)</f>
        <v>772.32298485712124</v>
      </c>
      <c r="AY91" s="377">
        <f>((AY$67-$H$5)/1000)*$S$20*(($C$9/70)^$AE$20)</f>
        <v>789.48571785394608</v>
      </c>
      <c r="AZ91" s="377">
        <f>((AZ$67-$H$5)/1000)*$S$20*(($C$9/70)^$AE$20)</f>
        <v>806.64845085077116</v>
      </c>
      <c r="BA91" s="377">
        <f>((BA$67-$H$5)/1000)*$S$20*(($C$9/70)^$AE$20)</f>
        <v>823.811183847596</v>
      </c>
      <c r="BB91" s="377">
        <f>((BB$67-$H$5)/1000)*$S$20*(($C$9/70)^$AE$20)</f>
        <v>840.97391684442107</v>
      </c>
      <c r="BC91" s="377">
        <f>((BC$67-$H$5)/1000)*$S$20*(($C$9/70)^$AE$20)</f>
        <v>858.1366498412458</v>
      </c>
      <c r="BD91" s="377">
        <f>((BD$67-$H$5)/1000)*$S$20*(($C$9/70)^$AE$20)</f>
        <v>875.29938283807064</v>
      </c>
      <c r="BE91" s="377">
        <f>((BE$67-$H$5)/1000)*$S$20*(($C$9/70)^$AE$20)</f>
        <v>892.46211583489571</v>
      </c>
      <c r="BF91" s="377">
        <f>((BF$67-$H$5)/1000)*$S$20*(($C$9/70)^$AE$20)</f>
        <v>909.62484883172056</v>
      </c>
    </row>
    <row r="92" spans="1:58" x14ac:dyDescent="0.25">
      <c r="A92" s="24"/>
      <c r="B92" s="376" t="s">
        <v>124</v>
      </c>
      <c r="C92" s="375"/>
      <c r="D92" s="373" t="s">
        <v>66</v>
      </c>
      <c r="E92" s="368">
        <v>75</v>
      </c>
      <c r="F92" s="374">
        <v>160</v>
      </c>
      <c r="G92" s="373" t="s">
        <v>44</v>
      </c>
      <c r="H92" s="372">
        <f>((H$67-$H$5)/1000)*$K21*(($C$9/70)^$W$21)</f>
        <v>21.747057844609618</v>
      </c>
      <c r="I92" s="372">
        <f>((I$67-$H$5)/1000)*$K21*(($C$9/70)^$W$21)</f>
        <v>28.996077126146158</v>
      </c>
      <c r="J92" s="371">
        <f>((J$67-$H$5)/1000)*$K21*(($C$9/70)^$W$21)</f>
        <v>36.245096407682702</v>
      </c>
      <c r="K92" s="371">
        <f>((K$67-$H$5)/1000)*$K21*(($C$9/70)^$W$21)</f>
        <v>43.494115689219235</v>
      </c>
      <c r="L92" s="371">
        <f>((L$67-$H$5)/1000)*$K21*(($C$9/70)^$W$21)</f>
        <v>50.743134970755776</v>
      </c>
      <c r="M92" s="371">
        <f>((M$67-$H$5)/1000)*$K21*(($C$9/70)^$W$21)</f>
        <v>57.992154252292316</v>
      </c>
      <c r="N92" s="371">
        <f>((N$67-$H$5)/1000)*$K21*(($C$9/70)^$W$21)</f>
        <v>65.241173533828857</v>
      </c>
      <c r="O92" s="371">
        <f>((O$67-$H$5)/1000)*$K21*(($C$9/70)^$W$21)</f>
        <v>72.490192815365404</v>
      </c>
      <c r="P92" s="371">
        <f>((P$67-$H$5)/1000)*$K21*(($C$9/70)^$W$21)</f>
        <v>79.739212096901952</v>
      </c>
      <c r="Q92" s="371">
        <f>((Q$67-$H$5)/1000)*$K21*(($C$9/70)^$W$21)</f>
        <v>86.988231378438471</v>
      </c>
      <c r="R92" s="371">
        <f>((R$67-$H$5)/1000)*$K21*(($C$9/70)^$W$21)</f>
        <v>94.237250659975018</v>
      </c>
      <c r="S92" s="371">
        <f>((S$67-$H$5)/1000)*$K21*(($C$9/70)^$W$21)</f>
        <v>101.48626994151155</v>
      </c>
      <c r="T92" s="371">
        <f>((T$67-$H$5)/1000)*$K21*(($C$9/70)^$W$21)</f>
        <v>108.7352892230481</v>
      </c>
      <c r="U92" s="371">
        <f>((U$67-$H$5)/1000)*$K21*(($C$9/70)^$W$21)</f>
        <v>115.98430850458463</v>
      </c>
      <c r="V92" s="371">
        <f>((V$67-$H$5)/1000)*$K21*(($C$9/70)^$W$21)</f>
        <v>123.23332778612118</v>
      </c>
      <c r="W92" s="371">
        <f>((W$67-$H$5)/1000)*$K21*(($C$9/70)^$W$21)</f>
        <v>130.48234706765771</v>
      </c>
      <c r="X92" s="371">
        <f>((X$67-$H$5)/1000)*$K21*(($C$9/70)^$W$21)</f>
        <v>137.73136634919425</v>
      </c>
      <c r="Y92" s="371">
        <f>((Y$67-$H$5)/1000)*$K21*(($C$9/70)^$W$21)</f>
        <v>144.98038563073081</v>
      </c>
      <c r="Z92" s="371">
        <f>((Z$67-$H$5)/1000)*$K21*(($C$9/70)^$W$21)</f>
        <v>152.22940491226734</v>
      </c>
      <c r="AA92" s="371">
        <f>((AA$67-$H$5)/1000)*$K21*(($C$9/70)^$W$21)</f>
        <v>159.4784241938039</v>
      </c>
      <c r="AB92" s="371">
        <f>((AB$67-$H$5)/1000)*$K21*(($C$9/70)^$W$21)</f>
        <v>166.72744347534041</v>
      </c>
      <c r="AC92" s="371">
        <f>((AC$67-$H$5)/1000)*$K21*(($C$9/70)^$W$21)</f>
        <v>173.97646275687694</v>
      </c>
      <c r="AD92" s="371">
        <f>((AD$67-$H$5)/1000)*$K21*(($C$9/70)^$W$21)</f>
        <v>181.22548203841347</v>
      </c>
      <c r="AE92" s="371">
        <f>((AE$67-$H$5)/1000)*$K21*(($C$9/70)^$W$21)</f>
        <v>188.47450131995004</v>
      </c>
      <c r="AF92" s="371">
        <f>((AF$67-$H$5)/1000)*$K21*(($C$9/70)^$W$21)</f>
        <v>195.7235206014866</v>
      </c>
      <c r="AG92" s="371">
        <f>((AG$67-$H$5)/1000)*$K21*(($C$9/70)^$W$21)</f>
        <v>202.9725398830231</v>
      </c>
      <c r="AH92" s="371">
        <f>((AH$67-$H$5)/1000)*$K21*(($C$9/70)^$W$21)</f>
        <v>210.22155916455966</v>
      </c>
      <c r="AI92" s="371">
        <f>((AI$67-$H$5)/1000)*$K21*(($C$9/70)^$W$21)</f>
        <v>217.4705784460962</v>
      </c>
      <c r="AJ92" s="371">
        <f>((AJ$67-$H$5)/1000)*$K21*(($C$9/70)^$W$21)</f>
        <v>224.71959772763273</v>
      </c>
      <c r="AK92" s="371">
        <f>((AK$67-$H$5)/1000)*$K21*(($C$9/70)^$W$21)</f>
        <v>231.96861700916926</v>
      </c>
      <c r="AL92" s="371">
        <f>((AL$67-$H$5)/1000)*$K21*(($C$9/70)^$W$21)</f>
        <v>239.2176362907058</v>
      </c>
      <c r="AM92" s="371">
        <f>((AM$67-$H$5)/1000)*$K21*(($C$9/70)^$W$21)</f>
        <v>246.46665557224236</v>
      </c>
      <c r="AN92" s="371">
        <f>((AN$67-$H$5)/1000)*$K21*(($C$9/70)^$W$21)</f>
        <v>253.71567485377889</v>
      </c>
      <c r="AO92" s="371">
        <f>((AO$67-$H$5)/1000)*$K21*(($C$9/70)^$W$21)</f>
        <v>260.96469413531543</v>
      </c>
      <c r="AP92" s="371">
        <f>((AP$67-$H$5)/1000)*$K21*(($C$9/70)^$W$21)</f>
        <v>268.21371341685199</v>
      </c>
      <c r="AQ92" s="371">
        <f>((AQ$67-$H$5)/1000)*$K21*(($C$9/70)^$W$21)</f>
        <v>275.46273269838849</v>
      </c>
      <c r="AR92" s="371">
        <f>((AR$67-$H$5)/1000)*$K21*(($C$9/70)^$W$21)</f>
        <v>282.71175197992505</v>
      </c>
      <c r="AS92" s="371">
        <f>((AS$67-$H$5)/1000)*$K21*(($C$9/70)^$W$21)</f>
        <v>289.96077126146162</v>
      </c>
      <c r="AT92" s="371">
        <f>((AT$67-$H$5)/1000)*$K21*(($C$9/70)^$W$21)</f>
        <v>297.20979054299812</v>
      </c>
      <c r="AU92" s="371">
        <f>((AU$67-$H$5)/1000)*$K21*(($C$9/70)^$W$21)</f>
        <v>304.45880982453468</v>
      </c>
      <c r="AV92" s="371">
        <f>((AV$67-$H$5)/1000)*$K21*(($C$9/70)^$W$21)</f>
        <v>311.70782910607119</v>
      </c>
      <c r="AW92" s="371">
        <f>((AW$67-$H$5)/1000)*$K21*(($C$9/70)^$W$21)</f>
        <v>318.95684838760781</v>
      </c>
      <c r="AX92" s="371">
        <f>((AX$67-$H$5)/1000)*$K21*(($C$9/70)^$W$21)</f>
        <v>326.20586766914431</v>
      </c>
      <c r="AY92" s="371">
        <f>((AY$67-$H$5)/1000)*$K21*(($C$9/70)^$W$21)</f>
        <v>333.45488695068082</v>
      </c>
      <c r="AZ92" s="371">
        <f>((AZ$67-$H$5)/1000)*$K21*(($C$9/70)^$W$21)</f>
        <v>340.70390623221738</v>
      </c>
      <c r="BA92" s="371">
        <f>((BA$67-$H$5)/1000)*$K21*(($C$9/70)^$W$21)</f>
        <v>347.95292551375388</v>
      </c>
      <c r="BB92" s="371">
        <f>((BB$67-$H$5)/1000)*$K21*(($C$9/70)^$W$21)</f>
        <v>355.20194479529044</v>
      </c>
      <c r="BC92" s="371">
        <f>((BC$67-$H$5)/1000)*$K21*(($C$9/70)^$W$21)</f>
        <v>362.45096407682695</v>
      </c>
      <c r="BD92" s="371">
        <f>((BD$67-$H$5)/1000)*$K21*(($C$9/70)^$W$21)</f>
        <v>369.69998335836351</v>
      </c>
      <c r="BE92" s="371">
        <f>((BE$67-$H$5)/1000)*$K21*(($C$9/70)^$W$21)</f>
        <v>376.94900263990007</v>
      </c>
      <c r="BF92" s="371">
        <f>((BF$67-$H$5)/1000)*$K21*(($C$9/70)^$W$21)</f>
        <v>384.19802192143658</v>
      </c>
    </row>
    <row r="93" spans="1:58" x14ac:dyDescent="0.25">
      <c r="A93" s="24"/>
      <c r="B93" s="370" t="s">
        <v>123</v>
      </c>
      <c r="C93" s="369"/>
      <c r="D93" s="367" t="s">
        <v>66</v>
      </c>
      <c r="E93" s="368">
        <v>75</v>
      </c>
      <c r="F93" s="368">
        <v>200</v>
      </c>
      <c r="G93" s="367" t="s">
        <v>44</v>
      </c>
      <c r="H93" s="366">
        <f>((H$67-$H$5)/1000)*$L$21*(($C$9/70)^$X$21)</f>
        <v>24.573352014672789</v>
      </c>
      <c r="I93" s="366">
        <f>((I$67-$H$5)/1000)*$L$21*(($C$9/70)^$X$21)</f>
        <v>32.764469352897052</v>
      </c>
      <c r="J93" s="365">
        <f>((J$67-$H$5)/1000)*$L$21*(($C$9/70)^$X$21)</f>
        <v>40.955586691121312</v>
      </c>
      <c r="K93" s="365">
        <f>((K$67-$H$5)/1000)*$L$21*(($C$9/70)^$X$21)</f>
        <v>49.146704029345578</v>
      </c>
      <c r="L93" s="365">
        <f>((L$67-$H$5)/1000)*$L$21*(($C$9/70)^$X$21)</f>
        <v>57.337821367569838</v>
      </c>
      <c r="M93" s="365">
        <f>((M$67-$H$5)/1000)*$L$21*(($C$9/70)^$X$21)</f>
        <v>65.528938705794104</v>
      </c>
      <c r="N93" s="365">
        <f>((N$67-$H$5)/1000)*$L$21*(($C$9/70)^$X$21)</f>
        <v>73.720056044018378</v>
      </c>
      <c r="O93" s="365">
        <f>((O$67-$H$5)/1000)*$L$21*(($C$9/70)^$X$21)</f>
        <v>81.911173382242623</v>
      </c>
      <c r="P93" s="365">
        <f>((P$67-$H$5)/1000)*$L$21*(($C$9/70)^$X$21)</f>
        <v>90.102290720466897</v>
      </c>
      <c r="Q93" s="365">
        <f>((Q$67-$H$5)/1000)*$L$21*(($C$9/70)^$X$21)</f>
        <v>98.293408058691156</v>
      </c>
      <c r="R93" s="365">
        <f>((R$67-$H$5)/1000)*$L$21*(($C$9/70)^$X$21)</f>
        <v>106.48452539691542</v>
      </c>
      <c r="S93" s="365">
        <f>((S$67-$H$5)/1000)*$L$21*(($C$9/70)^$X$21)</f>
        <v>114.67564273513968</v>
      </c>
      <c r="T93" s="365">
        <f>((T$67-$H$5)/1000)*$L$21*(($C$9/70)^$X$21)</f>
        <v>122.86676007336395</v>
      </c>
      <c r="U93" s="365">
        <f>((U$67-$H$5)/1000)*$L$21*(($C$9/70)^$X$21)</f>
        <v>131.05787741158821</v>
      </c>
      <c r="V93" s="365">
        <f>((V$67-$H$5)/1000)*$L$21*(($C$9/70)^$X$21)</f>
        <v>139.24899474981248</v>
      </c>
      <c r="W93" s="365">
        <f>((W$67-$H$5)/1000)*$L$21*(($C$9/70)^$X$21)</f>
        <v>147.44011208803676</v>
      </c>
      <c r="X93" s="365">
        <f>((X$67-$H$5)/1000)*$L$21*(($C$9/70)^$X$21)</f>
        <v>155.63122942626097</v>
      </c>
      <c r="Y93" s="365">
        <f>((Y$67-$H$5)/1000)*$L$21*(($C$9/70)^$X$21)</f>
        <v>163.82234676448525</v>
      </c>
      <c r="Z93" s="365">
        <f>((Z$67-$H$5)/1000)*$L$21*(($C$9/70)^$X$21)</f>
        <v>172.01346410270952</v>
      </c>
      <c r="AA93" s="365">
        <f>((AA$67-$H$5)/1000)*$L$21*(($C$9/70)^$X$21)</f>
        <v>180.20458144093379</v>
      </c>
      <c r="AB93" s="365">
        <f>((AB$67-$H$5)/1000)*$L$21*(($C$9/70)^$X$21)</f>
        <v>188.39569877915804</v>
      </c>
      <c r="AC93" s="365">
        <f>((AC$67-$H$5)/1000)*$L$21*(($C$9/70)^$X$21)</f>
        <v>196.58681611738231</v>
      </c>
      <c r="AD93" s="365">
        <f>((AD$67-$H$5)/1000)*$L$21*(($C$9/70)^$X$21)</f>
        <v>204.77793345560659</v>
      </c>
      <c r="AE93" s="365">
        <f>((AE$67-$H$5)/1000)*$L$21*(($C$9/70)^$X$21)</f>
        <v>212.96905079383083</v>
      </c>
      <c r="AF93" s="365">
        <f>((AF$67-$H$5)/1000)*$L$21*(($C$9/70)^$X$21)</f>
        <v>221.16016813205511</v>
      </c>
      <c r="AG93" s="365">
        <f>((AG$67-$H$5)/1000)*$L$21*(($C$9/70)^$X$21)</f>
        <v>229.35128547027935</v>
      </c>
      <c r="AH93" s="365">
        <f>((AH$67-$H$5)/1000)*$L$21*(($C$9/70)^$X$21)</f>
        <v>237.54240280850362</v>
      </c>
      <c r="AI93" s="365">
        <f>((AI$67-$H$5)/1000)*$L$21*(($C$9/70)^$X$21)</f>
        <v>245.7335201467279</v>
      </c>
      <c r="AJ93" s="365">
        <f>((AJ$67-$H$5)/1000)*$L$21*(($C$9/70)^$X$21)</f>
        <v>253.92463748495217</v>
      </c>
      <c r="AK93" s="365">
        <f>((AK$67-$H$5)/1000)*$L$21*(($C$9/70)^$X$21)</f>
        <v>262.11575482317642</v>
      </c>
      <c r="AL93" s="365">
        <f>((AL$67-$H$5)/1000)*$L$21*(($C$9/70)^$X$21)</f>
        <v>270.30687216140069</v>
      </c>
      <c r="AM93" s="365">
        <f>((AM$67-$H$5)/1000)*$L$21*(($C$9/70)^$X$21)</f>
        <v>278.49798949962496</v>
      </c>
      <c r="AN93" s="365">
        <f>((AN$67-$H$5)/1000)*$L$21*(($C$9/70)^$X$21)</f>
        <v>286.68910683784918</v>
      </c>
      <c r="AO93" s="365">
        <f>((AO$67-$H$5)/1000)*$L$21*(($C$9/70)^$X$21)</f>
        <v>294.88022417607351</v>
      </c>
      <c r="AP93" s="365">
        <f>((AP$67-$H$5)/1000)*$L$21*(($C$9/70)^$X$21)</f>
        <v>303.07134151429773</v>
      </c>
      <c r="AQ93" s="365">
        <f>((AQ$67-$H$5)/1000)*$L$21*(($C$9/70)^$X$21)</f>
        <v>311.26245885252195</v>
      </c>
      <c r="AR93" s="365">
        <f>((AR$67-$H$5)/1000)*$L$21*(($C$9/70)^$X$21)</f>
        <v>319.45357619074628</v>
      </c>
      <c r="AS93" s="365">
        <f>((AS$67-$H$5)/1000)*$L$21*(($C$9/70)^$X$21)</f>
        <v>327.64469352897049</v>
      </c>
      <c r="AT93" s="365">
        <f>((AT$67-$H$5)/1000)*$L$21*(($C$9/70)^$X$21)</f>
        <v>335.83581086719477</v>
      </c>
      <c r="AU93" s="365">
        <f>((AU$67-$H$5)/1000)*$L$21*(($C$9/70)^$X$21)</f>
        <v>344.02692820541904</v>
      </c>
      <c r="AV93" s="365">
        <f>((AV$67-$H$5)/1000)*$L$21*(($C$9/70)^$X$21)</f>
        <v>352.21804554364331</v>
      </c>
      <c r="AW93" s="365">
        <f>((AW$67-$H$5)/1000)*$L$21*(($C$9/70)^$X$21)</f>
        <v>360.40916288186759</v>
      </c>
      <c r="AX93" s="365">
        <f>((AX$67-$H$5)/1000)*$L$21*(($C$9/70)^$X$21)</f>
        <v>368.60028022009186</v>
      </c>
      <c r="AY93" s="365">
        <f>((AY$67-$H$5)/1000)*$L$21*(($C$9/70)^$X$21)</f>
        <v>376.79139755831608</v>
      </c>
      <c r="AZ93" s="365">
        <f>((AZ$67-$H$5)/1000)*$L$21*(($C$9/70)^$X$21)</f>
        <v>384.98251489654041</v>
      </c>
      <c r="BA93" s="365">
        <f>((BA$67-$H$5)/1000)*$L$21*(($C$9/70)^$X$21)</f>
        <v>393.17363223476463</v>
      </c>
      <c r="BB93" s="365">
        <f>((BB$67-$H$5)/1000)*$L$21*(($C$9/70)^$X$21)</f>
        <v>401.36474957298896</v>
      </c>
      <c r="BC93" s="365">
        <f>((BC$67-$H$5)/1000)*$L$21*(($C$9/70)^$X$21)</f>
        <v>409.55586691121317</v>
      </c>
      <c r="BD93" s="365">
        <f>((BD$67-$H$5)/1000)*$L$21*(($C$9/70)^$X$21)</f>
        <v>417.74698424943733</v>
      </c>
      <c r="BE93" s="365">
        <f>((BE$67-$H$5)/1000)*$L$21*(($C$9/70)^$X$21)</f>
        <v>425.93810158766166</v>
      </c>
      <c r="BF93" s="365">
        <f>((BF$67-$H$5)/1000)*$L$21*(($C$9/70)^$X$21)</f>
        <v>434.12921892588588</v>
      </c>
    </row>
    <row r="94" spans="1:58" x14ac:dyDescent="0.25">
      <c r="A94" s="24"/>
      <c r="B94" s="370" t="s">
        <v>122</v>
      </c>
      <c r="C94" s="369"/>
      <c r="D94" s="367" t="s">
        <v>66</v>
      </c>
      <c r="E94" s="368">
        <v>75</v>
      </c>
      <c r="F94" s="368">
        <v>260</v>
      </c>
      <c r="G94" s="367" t="s">
        <v>44</v>
      </c>
      <c r="H94" s="366">
        <f>((H$67-$H$5)/1000)*$M$21*(($C$9/70)^$Y$21)</f>
        <v>32.188423663550047</v>
      </c>
      <c r="I94" s="366">
        <f>((I$67-$H$5)/1000)*$M$21*(($C$9/70)^$Y$21)</f>
        <v>42.917898218066732</v>
      </c>
      <c r="J94" s="365">
        <f>((J$67-$H$5)/1000)*$M$21*(($C$9/70)^$Y$21)</f>
        <v>53.647372772583417</v>
      </c>
      <c r="K94" s="365">
        <f>((K$67-$H$5)/1000)*$M$21*(($C$9/70)^$Y$21)</f>
        <v>64.376847327100094</v>
      </c>
      <c r="L94" s="365">
        <f>((L$67-$H$5)/1000)*$M$21*(($C$9/70)^$Y$21)</f>
        <v>75.106321881616779</v>
      </c>
      <c r="M94" s="365">
        <f>((M$67-$H$5)/1000)*$M$21*(($C$9/70)^$Y$21)</f>
        <v>85.835796436133464</v>
      </c>
      <c r="N94" s="365">
        <f>((N$67-$H$5)/1000)*$M$21*(($C$9/70)^$Y$21)</f>
        <v>96.565270990650149</v>
      </c>
      <c r="O94" s="365">
        <f>((O$67-$H$5)/1000)*$M$21*(($C$9/70)^$Y$21)</f>
        <v>107.29474554516683</v>
      </c>
      <c r="P94" s="365">
        <f>((P$67-$H$5)/1000)*$M$21*(($C$9/70)^$Y$21)</f>
        <v>118.02422009968352</v>
      </c>
      <c r="Q94" s="365">
        <f>((Q$67-$H$5)/1000)*$M$21*(($C$9/70)^$Y$21)</f>
        <v>128.75369465420019</v>
      </c>
      <c r="R94" s="365">
        <f>((R$67-$H$5)/1000)*$M$21*(($C$9/70)^$Y$21)</f>
        <v>139.48316920871687</v>
      </c>
      <c r="S94" s="365">
        <f>((S$67-$H$5)/1000)*$M$21*(($C$9/70)^$Y$21)</f>
        <v>150.21264376323356</v>
      </c>
      <c r="T94" s="365">
        <f>((T$67-$H$5)/1000)*$M$21*(($C$9/70)^$Y$21)</f>
        <v>160.94211831775021</v>
      </c>
      <c r="U94" s="365">
        <f>((U$67-$H$5)/1000)*$M$21*(($C$9/70)^$Y$21)</f>
        <v>171.67159287226693</v>
      </c>
      <c r="V94" s="365">
        <f>((V$67-$H$5)/1000)*$M$21*(($C$9/70)^$Y$21)</f>
        <v>182.40106742678361</v>
      </c>
      <c r="W94" s="365">
        <f>((W$67-$H$5)/1000)*$M$21*(($C$9/70)^$Y$21)</f>
        <v>193.1305419813003</v>
      </c>
      <c r="X94" s="365">
        <f>((X$67-$H$5)/1000)*$M$21*(($C$9/70)^$Y$21)</f>
        <v>203.86001653581698</v>
      </c>
      <c r="Y94" s="365">
        <f>((Y$67-$H$5)/1000)*$M$21*(($C$9/70)^$Y$21)</f>
        <v>214.58949109033367</v>
      </c>
      <c r="Z94" s="365">
        <f>((Z$67-$H$5)/1000)*$M$21*(($C$9/70)^$Y$21)</f>
        <v>225.31896564485032</v>
      </c>
      <c r="AA94" s="365">
        <f>((AA$67-$H$5)/1000)*$M$21*(($C$9/70)^$Y$21)</f>
        <v>236.04844019936704</v>
      </c>
      <c r="AB94" s="365">
        <f>((AB$67-$H$5)/1000)*$M$21*(($C$9/70)^$Y$21)</f>
        <v>246.77791475388369</v>
      </c>
      <c r="AC94" s="365">
        <f>((AC$67-$H$5)/1000)*$M$21*(($C$9/70)^$Y$21)</f>
        <v>257.50738930840038</v>
      </c>
      <c r="AD94" s="365">
        <f>((AD$67-$H$5)/1000)*$M$21*(($C$9/70)^$Y$21)</f>
        <v>268.23686386291706</v>
      </c>
      <c r="AE94" s="365">
        <f>((AE$67-$H$5)/1000)*$M$21*(($C$9/70)^$Y$21)</f>
        <v>278.96633841743375</v>
      </c>
      <c r="AF94" s="365">
        <f>((AF$67-$H$5)/1000)*$M$21*(($C$9/70)^$Y$21)</f>
        <v>289.69581297195043</v>
      </c>
      <c r="AG94" s="365">
        <f>((AG$67-$H$5)/1000)*$M$21*(($C$9/70)^$Y$21)</f>
        <v>300.42528752646712</v>
      </c>
      <c r="AH94" s="365">
        <f>((AH$67-$H$5)/1000)*$M$21*(($C$9/70)^$Y$21)</f>
        <v>311.1547620809838</v>
      </c>
      <c r="AI94" s="365">
        <f>((AI$67-$H$5)/1000)*$M$21*(($C$9/70)^$Y$21)</f>
        <v>321.88423663550043</v>
      </c>
      <c r="AJ94" s="365">
        <f>((AJ$67-$H$5)/1000)*$M$21*(($C$9/70)^$Y$21)</f>
        <v>332.61371119001717</v>
      </c>
      <c r="AK94" s="365">
        <f>((AK$67-$H$5)/1000)*$M$21*(($C$9/70)^$Y$21)</f>
        <v>343.34318574453386</v>
      </c>
      <c r="AL94" s="365">
        <f>((AL$67-$H$5)/1000)*$M$21*(($C$9/70)^$Y$21)</f>
        <v>354.07266029905054</v>
      </c>
      <c r="AM94" s="365">
        <f>((AM$67-$H$5)/1000)*$M$21*(($C$9/70)^$Y$21)</f>
        <v>364.80213485356722</v>
      </c>
      <c r="AN94" s="365">
        <f>((AN$67-$H$5)/1000)*$M$21*(($C$9/70)^$Y$21)</f>
        <v>375.53160940808391</v>
      </c>
      <c r="AO94" s="365">
        <f>((AO$67-$H$5)/1000)*$M$21*(($C$9/70)^$Y$21)</f>
        <v>386.26108396260059</v>
      </c>
      <c r="AP94" s="365">
        <f>((AP$67-$H$5)/1000)*$M$21*(($C$9/70)^$Y$21)</f>
        <v>396.99055851711734</v>
      </c>
      <c r="AQ94" s="365">
        <f>((AQ$67-$H$5)/1000)*$M$21*(($C$9/70)^$Y$21)</f>
        <v>407.72003307163396</v>
      </c>
      <c r="AR94" s="365">
        <f>((AR$67-$H$5)/1000)*$M$21*(($C$9/70)^$Y$21)</f>
        <v>418.44950762615059</v>
      </c>
      <c r="AS94" s="365">
        <f>((AS$67-$H$5)/1000)*$M$21*(($C$9/70)^$Y$21)</f>
        <v>429.17898218066733</v>
      </c>
      <c r="AT94" s="365">
        <f>((AT$67-$H$5)/1000)*$M$21*(($C$9/70)^$Y$21)</f>
        <v>439.90845673518396</v>
      </c>
      <c r="AU94" s="365">
        <f>((AU$67-$H$5)/1000)*$M$21*(($C$9/70)^$Y$21)</f>
        <v>450.63793128970065</v>
      </c>
      <c r="AV94" s="365">
        <f>((AV$67-$H$5)/1000)*$M$21*(($C$9/70)^$Y$21)</f>
        <v>461.36740584421733</v>
      </c>
      <c r="AW94" s="365">
        <f>((AW$67-$H$5)/1000)*$M$21*(($C$9/70)^$Y$21)</f>
        <v>472.09688039873407</v>
      </c>
      <c r="AX94" s="365">
        <f>((AX$67-$H$5)/1000)*$M$21*(($C$9/70)^$Y$21)</f>
        <v>482.82635495325076</v>
      </c>
      <c r="AY94" s="365">
        <f>((AY$67-$H$5)/1000)*$M$21*(($C$9/70)^$Y$21)</f>
        <v>493.55582950776738</v>
      </c>
      <c r="AZ94" s="365">
        <f>((AZ$67-$H$5)/1000)*$M$21*(($C$9/70)^$Y$21)</f>
        <v>504.28530406228413</v>
      </c>
      <c r="BA94" s="365">
        <f>((BA$67-$H$5)/1000)*$M$21*(($C$9/70)^$Y$21)</f>
        <v>515.01477861680075</v>
      </c>
      <c r="BB94" s="365">
        <f>((BB$67-$H$5)/1000)*$M$21*(($C$9/70)^$Y$21)</f>
        <v>525.7442531713175</v>
      </c>
      <c r="BC94" s="365">
        <f>((BC$67-$H$5)/1000)*$M$21*(($C$9/70)^$Y$21)</f>
        <v>536.47372772583412</v>
      </c>
      <c r="BD94" s="365">
        <f>((BD$67-$H$5)/1000)*$M$21*(($C$9/70)^$Y$21)</f>
        <v>547.20320228035075</v>
      </c>
      <c r="BE94" s="365">
        <f>((BE$67-$H$5)/1000)*$M$21*(($C$9/70)^$Y$21)</f>
        <v>557.93267683486749</v>
      </c>
      <c r="BF94" s="365">
        <f>((BF$67-$H$5)/1000)*$M$21*(($C$9/70)^$Y$21)</f>
        <v>568.66215138938423</v>
      </c>
    </row>
    <row r="95" spans="1:58" x14ac:dyDescent="0.25">
      <c r="A95" s="24"/>
      <c r="B95" s="370" t="s">
        <v>121</v>
      </c>
      <c r="C95" s="369"/>
      <c r="D95" s="367" t="s">
        <v>66</v>
      </c>
      <c r="E95" s="368">
        <v>75</v>
      </c>
      <c r="F95" s="368">
        <v>300</v>
      </c>
      <c r="G95" s="367" t="s">
        <v>44</v>
      </c>
      <c r="H95" s="366">
        <f>((H$67-$H$5)/1000)*$N$21*(($C$9/70)^$Z$21)</f>
        <v>35.169391279713786</v>
      </c>
      <c r="I95" s="366">
        <f>((I$67-$H$5)/1000)*$N$21*(($C$9/70)^$Z$21)</f>
        <v>46.892521706285045</v>
      </c>
      <c r="J95" s="365">
        <f>((J$67-$H$5)/1000)*$N$21*(($C$9/70)^$Z$21)</f>
        <v>58.615652132856304</v>
      </c>
      <c r="K95" s="365">
        <f>((K$67-$H$5)/1000)*$N$21*(($C$9/70)^$Z$21)</f>
        <v>70.338782559427571</v>
      </c>
      <c r="L95" s="365">
        <f>((L$67-$H$5)/1000)*$N$21*(($C$9/70)^$Z$21)</f>
        <v>82.061912985998816</v>
      </c>
      <c r="M95" s="365">
        <f>((M$67-$H$5)/1000)*$N$21*(($C$9/70)^$Z$21)</f>
        <v>93.78504341257009</v>
      </c>
      <c r="N95" s="365">
        <f>((N$67-$H$5)/1000)*$N$21*(($C$9/70)^$Z$21)</f>
        <v>105.50817383914136</v>
      </c>
      <c r="O95" s="365">
        <f>((O$67-$H$5)/1000)*$N$21*(($C$9/70)^$Z$21)</f>
        <v>117.23130426571261</v>
      </c>
      <c r="P95" s="365">
        <f>((P$67-$H$5)/1000)*$N$21*(($C$9/70)^$Z$21)</f>
        <v>128.95443469228388</v>
      </c>
      <c r="Q95" s="365">
        <f>((Q$67-$H$5)/1000)*$N$21*(($C$9/70)^$Z$21)</f>
        <v>140.67756511885514</v>
      </c>
      <c r="R95" s="365">
        <f>((R$67-$H$5)/1000)*$N$21*(($C$9/70)^$Z$21)</f>
        <v>152.4006955454264</v>
      </c>
      <c r="S95" s="365">
        <f>((S$67-$H$5)/1000)*$N$21*(($C$9/70)^$Z$21)</f>
        <v>164.12382597199763</v>
      </c>
      <c r="T95" s="365">
        <f>((T$67-$H$5)/1000)*$N$21*(($C$9/70)^$Z$21)</f>
        <v>175.84695639856892</v>
      </c>
      <c r="U95" s="365">
        <f>((U$67-$H$5)/1000)*$N$21*(($C$9/70)^$Z$21)</f>
        <v>187.57008682514018</v>
      </c>
      <c r="V95" s="365">
        <f>((V$67-$H$5)/1000)*$N$21*(($C$9/70)^$Z$21)</f>
        <v>199.29321725171144</v>
      </c>
      <c r="W95" s="365">
        <f>((W$67-$H$5)/1000)*$N$21*(($C$9/70)^$Z$21)</f>
        <v>211.01634767828273</v>
      </c>
      <c r="X95" s="365">
        <f>((X$67-$H$5)/1000)*$N$21*(($C$9/70)^$Z$21)</f>
        <v>222.73947810485393</v>
      </c>
      <c r="Y95" s="365">
        <f>((Y$67-$H$5)/1000)*$N$21*(($C$9/70)^$Z$21)</f>
        <v>234.46260853142522</v>
      </c>
      <c r="Z95" s="365">
        <f>((Z$67-$H$5)/1000)*$N$21*(($C$9/70)^$Z$21)</f>
        <v>246.18573895799651</v>
      </c>
      <c r="AA95" s="365">
        <f>((AA$67-$H$5)/1000)*$N$21*(($C$9/70)^$Z$21)</f>
        <v>257.90886938456777</v>
      </c>
      <c r="AB95" s="365">
        <f>((AB$67-$H$5)/1000)*$N$21*(($C$9/70)^$Z$21)</f>
        <v>269.631999811139</v>
      </c>
      <c r="AC95" s="365">
        <f>((AC$67-$H$5)/1000)*$N$21*(($C$9/70)^$Z$21)</f>
        <v>281.35513023771028</v>
      </c>
      <c r="AD95" s="365">
        <f>((AD$67-$H$5)/1000)*$N$21*(($C$9/70)^$Z$21)</f>
        <v>293.07826066428152</v>
      </c>
      <c r="AE95" s="365">
        <f>((AE$67-$H$5)/1000)*$N$21*(($C$9/70)^$Z$21)</f>
        <v>304.8013910908528</v>
      </c>
      <c r="AF95" s="365">
        <f>((AF$67-$H$5)/1000)*$N$21*(($C$9/70)^$Z$21)</f>
        <v>316.52452151742409</v>
      </c>
      <c r="AG95" s="365">
        <f>((AG$67-$H$5)/1000)*$N$21*(($C$9/70)^$Z$21)</f>
        <v>328.24765194399527</v>
      </c>
      <c r="AH95" s="365">
        <f>((AH$67-$H$5)/1000)*$N$21*(($C$9/70)^$Z$21)</f>
        <v>339.97078237056655</v>
      </c>
      <c r="AI95" s="365">
        <f>((AI$67-$H$5)/1000)*$N$21*(($C$9/70)^$Z$21)</f>
        <v>351.69391279713784</v>
      </c>
      <c r="AJ95" s="365">
        <f>((AJ$67-$H$5)/1000)*$N$21*(($C$9/70)^$Z$21)</f>
        <v>363.41704322370913</v>
      </c>
      <c r="AK95" s="365">
        <f>((AK$67-$H$5)/1000)*$N$21*(($C$9/70)^$Z$21)</f>
        <v>375.14017365028036</v>
      </c>
      <c r="AL95" s="365">
        <f>((AL$67-$H$5)/1000)*$N$21*(($C$9/70)^$Z$21)</f>
        <v>386.86330407685159</v>
      </c>
      <c r="AM95" s="365">
        <f>((AM$67-$H$5)/1000)*$N$21*(($C$9/70)^$Z$21)</f>
        <v>398.58643450342288</v>
      </c>
      <c r="AN95" s="365">
        <f>((AN$67-$H$5)/1000)*$N$21*(($C$9/70)^$Z$21)</f>
        <v>410.30956492999417</v>
      </c>
      <c r="AO95" s="365">
        <f>((AO$67-$H$5)/1000)*$N$21*(($C$9/70)^$Z$21)</f>
        <v>422.03269535656545</v>
      </c>
      <c r="AP95" s="365">
        <f>((AP$67-$H$5)/1000)*$N$21*(($C$9/70)^$Z$21)</f>
        <v>433.75582578313669</v>
      </c>
      <c r="AQ95" s="365">
        <f>((AQ$67-$H$5)/1000)*$N$21*(($C$9/70)^$Z$21)</f>
        <v>445.47895620970786</v>
      </c>
      <c r="AR95" s="365">
        <f>((AR$67-$H$5)/1000)*$N$21*(($C$9/70)^$Z$21)</f>
        <v>457.20208663627915</v>
      </c>
      <c r="AS95" s="365">
        <f>((AS$67-$H$5)/1000)*$N$21*(($C$9/70)^$Z$21)</f>
        <v>468.92521706285044</v>
      </c>
      <c r="AT95" s="365">
        <f>((AT$67-$H$5)/1000)*$N$21*(($C$9/70)^$Z$21)</f>
        <v>480.64834748942167</v>
      </c>
      <c r="AU95" s="365">
        <f>((AU$67-$H$5)/1000)*$N$21*(($C$9/70)^$Z$21)</f>
        <v>492.37147791599301</v>
      </c>
      <c r="AV95" s="365">
        <f>((AV$67-$H$5)/1000)*$N$21*(($C$9/70)^$Z$21)</f>
        <v>504.09460834256424</v>
      </c>
      <c r="AW95" s="365">
        <f>((AW$67-$H$5)/1000)*$N$21*(($C$9/70)^$Z$21)</f>
        <v>515.81773876913553</v>
      </c>
      <c r="AX95" s="365">
        <f>((AX$67-$H$5)/1000)*$N$21*(($C$9/70)^$Z$21)</f>
        <v>527.5408691957067</v>
      </c>
      <c r="AY95" s="365">
        <f>((AY$67-$H$5)/1000)*$N$21*(($C$9/70)^$Z$21)</f>
        <v>539.26399962227799</v>
      </c>
      <c r="AZ95" s="365">
        <f>((AZ$67-$H$5)/1000)*$N$21*(($C$9/70)^$Z$21)</f>
        <v>550.98713004884928</v>
      </c>
      <c r="BA95" s="365">
        <f>((BA$67-$H$5)/1000)*$N$21*(($C$9/70)^$Z$21)</f>
        <v>562.71026047542057</v>
      </c>
      <c r="BB95" s="365">
        <f>((BB$67-$H$5)/1000)*$N$21*(($C$9/70)^$Z$21)</f>
        <v>574.43339090199186</v>
      </c>
      <c r="BC95" s="365">
        <f>((BC$67-$H$5)/1000)*$N$21*(($C$9/70)^$Z$21)</f>
        <v>586.15652132856303</v>
      </c>
      <c r="BD95" s="365">
        <f>((BD$67-$H$5)/1000)*$N$21*(($C$9/70)^$Z$21)</f>
        <v>597.87965175513432</v>
      </c>
      <c r="BE95" s="365">
        <f>((BE$67-$H$5)/1000)*$N$21*(($C$9/70)^$Z$21)</f>
        <v>609.60278218170561</v>
      </c>
      <c r="BF95" s="365">
        <f>((BF$67-$H$5)/1000)*$N$21*(($C$9/70)^$Z$21)</f>
        <v>621.32591260827678</v>
      </c>
    </row>
    <row r="96" spans="1:58" x14ac:dyDescent="0.25">
      <c r="A96" s="24"/>
      <c r="B96" s="370" t="s">
        <v>120</v>
      </c>
      <c r="C96" s="369"/>
      <c r="D96" s="367" t="s">
        <v>66</v>
      </c>
      <c r="E96" s="368">
        <v>75</v>
      </c>
      <c r="F96" s="368">
        <v>300</v>
      </c>
      <c r="G96" s="367" t="s">
        <v>33</v>
      </c>
      <c r="H96" s="366">
        <f>((H$67-$H$5)/1000)*$O$21*(($C$9/70)^$AA21)</f>
        <v>47.099428301857536</v>
      </c>
      <c r="I96" s="366">
        <f>((I$67-$H$5)/1000)*$O$21*(($C$9/70)^$AA21)</f>
        <v>62.799237735810046</v>
      </c>
      <c r="J96" s="365">
        <f>((J$67-$H$5)/1000)*$O$21*(($C$9/70)^$AA21)</f>
        <v>78.499047169762548</v>
      </c>
      <c r="K96" s="365">
        <f>((K$67-$H$5)/1000)*$O$21*(($C$9/70)^$AA21)</f>
        <v>94.198856603715072</v>
      </c>
      <c r="L96" s="365">
        <f>((L$67-$H$5)/1000)*$O$21*(($C$9/70)^$AA21)</f>
        <v>109.89866603766757</v>
      </c>
      <c r="M96" s="365">
        <f>((M$67-$H$5)/1000)*$O$21*(($C$9/70)^$AA21)</f>
        <v>125.59847547162009</v>
      </c>
      <c r="N96" s="365">
        <f>((N$67-$H$5)/1000)*$O$21*(($C$9/70)^$AA21)</f>
        <v>141.29828490557259</v>
      </c>
      <c r="O96" s="365">
        <f>((O$67-$H$5)/1000)*$O$21*(($C$9/70)^$AA21)</f>
        <v>156.9980943395251</v>
      </c>
      <c r="P96" s="365">
        <f>((P$67-$H$5)/1000)*$O$21*(($C$9/70)^$AA21)</f>
        <v>172.69790377347763</v>
      </c>
      <c r="Q96" s="365">
        <f>((Q$67-$H$5)/1000)*$O$21*(($C$9/70)^$AA21)</f>
        <v>188.39771320743014</v>
      </c>
      <c r="R96" s="365">
        <f>((R$67-$H$5)/1000)*$O$21*(($C$9/70)^$AA21)</f>
        <v>204.09752264138262</v>
      </c>
      <c r="S96" s="365">
        <f>((S$67-$H$5)/1000)*$O$21*(($C$9/70)^$AA21)</f>
        <v>219.79733207533513</v>
      </c>
      <c r="T96" s="365">
        <f>((T$67-$H$5)/1000)*$O$21*(($C$9/70)^$AA21)</f>
        <v>235.49714150928767</v>
      </c>
      <c r="U96" s="365">
        <f>((U$67-$H$5)/1000)*$O$21*(($C$9/70)^$AA21)</f>
        <v>251.19695094324018</v>
      </c>
      <c r="V96" s="365">
        <f>((V$67-$H$5)/1000)*$O$21*(($C$9/70)^$AA21)</f>
        <v>266.89676037719266</v>
      </c>
      <c r="W96" s="365">
        <f>((W$67-$H$5)/1000)*$O$21*(($C$9/70)^$AA21)</f>
        <v>282.59656981114517</v>
      </c>
      <c r="X96" s="365">
        <f>((X$67-$H$5)/1000)*$O$21*(($C$9/70)^$AA21)</f>
        <v>298.29637924509768</v>
      </c>
      <c r="Y96" s="365">
        <f>((Y$67-$H$5)/1000)*$O$21*(($C$9/70)^$AA21)</f>
        <v>313.99618867905019</v>
      </c>
      <c r="Z96" s="365">
        <f>((Z$67-$H$5)/1000)*$O$21*(($C$9/70)^$AA21)</f>
        <v>329.6959981130027</v>
      </c>
      <c r="AA96" s="365">
        <f>((AA$67-$H$5)/1000)*$O$21*(($C$9/70)^$AA21)</f>
        <v>345.39580754695527</v>
      </c>
      <c r="AB96" s="365">
        <f>((AB$67-$H$5)/1000)*$O$21*(($C$9/70)^$AA21)</f>
        <v>361.09561698090772</v>
      </c>
      <c r="AC96" s="365">
        <f>((AC$67-$H$5)/1000)*$O$21*(($C$9/70)^$AA21)</f>
        <v>376.79542641486029</v>
      </c>
      <c r="AD96" s="365">
        <f>((AD$67-$H$5)/1000)*$O$21*(($C$9/70)^$AA21)</f>
        <v>392.4952358488128</v>
      </c>
      <c r="AE96" s="365">
        <f>((AE$67-$H$5)/1000)*$O$21*(($C$9/70)^$AA21)</f>
        <v>408.19504528276525</v>
      </c>
      <c r="AF96" s="365">
        <f>((AF$67-$H$5)/1000)*$O$21*(($C$9/70)^$AA21)</f>
        <v>423.89485471671782</v>
      </c>
      <c r="AG96" s="365">
        <f>((AG$67-$H$5)/1000)*$O$21*(($C$9/70)^$AA21)</f>
        <v>439.59466415067027</v>
      </c>
      <c r="AH96" s="365">
        <f>((AH$67-$H$5)/1000)*$O$21*(($C$9/70)^$AA21)</f>
        <v>455.29447358462284</v>
      </c>
      <c r="AI96" s="365">
        <f>((AI$67-$H$5)/1000)*$O$21*(($C$9/70)^$AA21)</f>
        <v>470.99428301857535</v>
      </c>
      <c r="AJ96" s="365">
        <f>((AJ$67-$H$5)/1000)*$O$21*(($C$9/70)^$AA21)</f>
        <v>486.6940924525278</v>
      </c>
      <c r="AK96" s="365">
        <f>((AK$67-$H$5)/1000)*$O$21*(($C$9/70)^$AA21)</f>
        <v>502.39390188648036</v>
      </c>
      <c r="AL96" s="365">
        <f>((AL$67-$H$5)/1000)*$O$21*(($C$9/70)^$AA21)</f>
        <v>518.09371132043282</v>
      </c>
      <c r="AM96" s="365">
        <f>((AM$67-$H$5)/1000)*$O$21*(($C$9/70)^$AA21)</f>
        <v>533.79352075438533</v>
      </c>
      <c r="AN96" s="365">
        <f>((AN$67-$H$5)/1000)*$O$21*(($C$9/70)^$AA21)</f>
        <v>549.49333018833784</v>
      </c>
      <c r="AO96" s="365">
        <f>((AO$67-$H$5)/1000)*$O$21*(($C$9/70)^$AA21)</f>
        <v>565.19313962229035</v>
      </c>
      <c r="AP96" s="365">
        <f>((AP$67-$H$5)/1000)*$O$21*(($C$9/70)^$AA21)</f>
        <v>580.89294905624297</v>
      </c>
      <c r="AQ96" s="365">
        <f>((AQ$67-$H$5)/1000)*$O$21*(($C$9/70)^$AA21)</f>
        <v>596.59275849019537</v>
      </c>
      <c r="AR96" s="365">
        <f>((AR$67-$H$5)/1000)*$O$21*(($C$9/70)^$AA21)</f>
        <v>612.29256792414787</v>
      </c>
      <c r="AS96" s="365">
        <f>((AS$67-$H$5)/1000)*$O$21*(($C$9/70)^$AA21)</f>
        <v>627.99237735810038</v>
      </c>
      <c r="AT96" s="365">
        <f>((AT$67-$H$5)/1000)*$O$21*(($C$9/70)^$AA21)</f>
        <v>643.69218679205289</v>
      </c>
      <c r="AU96" s="365">
        <f>((AU$67-$H$5)/1000)*$O$21*(($C$9/70)^$AA21)</f>
        <v>659.3919962260054</v>
      </c>
      <c r="AV96" s="365">
        <f>((AV$67-$H$5)/1000)*$O$21*(($C$9/70)^$AA21)</f>
        <v>675.09180565995803</v>
      </c>
      <c r="AW96" s="365">
        <f>((AW$67-$H$5)/1000)*$O$21*(($C$9/70)^$AA21)</f>
        <v>690.79161509391054</v>
      </c>
      <c r="AX96" s="365">
        <f>((AX$67-$H$5)/1000)*$O$21*(($C$9/70)^$AA21)</f>
        <v>706.49142452786293</v>
      </c>
      <c r="AY96" s="365">
        <f>((AY$67-$H$5)/1000)*$O$21*(($C$9/70)^$AA21)</f>
        <v>722.19123396181544</v>
      </c>
      <c r="AZ96" s="365">
        <f>((AZ$67-$H$5)/1000)*$O$21*(($C$9/70)^$AA21)</f>
        <v>737.89104339576795</v>
      </c>
      <c r="BA96" s="365">
        <f>((BA$67-$H$5)/1000)*$O$21*(($C$9/70)^$AA21)</f>
        <v>753.59085282972057</v>
      </c>
      <c r="BB96" s="365">
        <f>((BB$67-$H$5)/1000)*$O$21*(($C$9/70)^$AA21)</f>
        <v>769.29066226367308</v>
      </c>
      <c r="BC96" s="365">
        <f>((BC$67-$H$5)/1000)*$O$21*(($C$9/70)^$AA21)</f>
        <v>784.99047169762559</v>
      </c>
      <c r="BD96" s="365">
        <f>((BD$67-$H$5)/1000)*$O$21*(($C$9/70)^$AA21)</f>
        <v>800.69028113157799</v>
      </c>
      <c r="BE96" s="365">
        <f>((BE$67-$H$5)/1000)*$O$21*(($C$9/70)^$AA21)</f>
        <v>816.3900905655305</v>
      </c>
      <c r="BF96" s="365">
        <f>((BF$67-$H$5)/1000)*$O$21*(($C$9/70)^$AA21)</f>
        <v>832.08989999948312</v>
      </c>
    </row>
    <row r="97" spans="1:58" x14ac:dyDescent="0.25">
      <c r="A97" s="24"/>
      <c r="B97" s="370" t="s">
        <v>119</v>
      </c>
      <c r="C97" s="369"/>
      <c r="D97" s="367" t="s">
        <v>66</v>
      </c>
      <c r="E97" s="368">
        <v>75</v>
      </c>
      <c r="F97" s="368">
        <v>360</v>
      </c>
      <c r="G97" s="367" t="s">
        <v>33</v>
      </c>
      <c r="H97" s="366">
        <f>((H$67-$H$5)/1000)*$Q$21*(($C$9/70)^$AC$21)</f>
        <v>51.450588375062217</v>
      </c>
      <c r="I97" s="366">
        <f>((I$67-$H$5)/1000)*$Q$21*(($C$9/70)^$AC$21)</f>
        <v>68.600784500082966</v>
      </c>
      <c r="J97" s="365">
        <f>((J$67-$H$5)/1000)*$Q$21*(($C$9/70)^$AC$21)</f>
        <v>85.750980625103693</v>
      </c>
      <c r="K97" s="365">
        <f>((K$67-$H$5)/1000)*$Q$21*(($C$9/70)^$AC$21)</f>
        <v>102.90117675012443</v>
      </c>
      <c r="L97" s="365">
        <f>((L$67-$H$5)/1000)*$Q$21*(($C$9/70)^$AC$21)</f>
        <v>120.05137287514516</v>
      </c>
      <c r="M97" s="365">
        <f>((M$67-$H$5)/1000)*$Q$21*(($C$9/70)^$AC$21)</f>
        <v>137.20156900016593</v>
      </c>
      <c r="N97" s="365">
        <f>((N$67-$H$5)/1000)*$Q$21*(($C$9/70)^$AC$21)</f>
        <v>154.35176512518666</v>
      </c>
      <c r="O97" s="365">
        <f>((O$67-$H$5)/1000)*$Q$21*(($C$9/70)^$AC$21)</f>
        <v>171.50196125020739</v>
      </c>
      <c r="P97" s="365">
        <f>((P$67-$H$5)/1000)*$Q$21*(($C$9/70)^$AC$21)</f>
        <v>188.65215737522817</v>
      </c>
      <c r="Q97" s="365">
        <f>((Q$67-$H$5)/1000)*$Q$21*(($C$9/70)^$AC$21)</f>
        <v>205.80235350024887</v>
      </c>
      <c r="R97" s="365">
        <f>((R$67-$H$5)/1000)*$Q$21*(($C$9/70)^$AC$21)</f>
        <v>222.95254962526963</v>
      </c>
      <c r="S97" s="365">
        <f>((S$67-$H$5)/1000)*$Q$21*(($C$9/70)^$AC$21)</f>
        <v>240.10274575029032</v>
      </c>
      <c r="T97" s="365">
        <f>((T$67-$H$5)/1000)*$Q$21*(($C$9/70)^$AC$21)</f>
        <v>257.25294187531108</v>
      </c>
      <c r="U97" s="365">
        <f>((U$67-$H$5)/1000)*$Q$21*(($C$9/70)^$AC$21)</f>
        <v>274.40313800033186</v>
      </c>
      <c r="V97" s="365">
        <f>((V$67-$H$5)/1000)*$Q$21*(($C$9/70)^$AC$21)</f>
        <v>291.55333412535259</v>
      </c>
      <c r="W97" s="365">
        <f>((W$67-$H$5)/1000)*$Q$21*(($C$9/70)^$AC$21)</f>
        <v>308.70353025037332</v>
      </c>
      <c r="X97" s="365">
        <f>((X$67-$H$5)/1000)*$Q$21*(($C$9/70)^$AC$21)</f>
        <v>325.85372637539405</v>
      </c>
      <c r="Y97" s="365">
        <f>((Y$67-$H$5)/1000)*$Q$21*(($C$9/70)^$AC$21)</f>
        <v>343.00392250041477</v>
      </c>
      <c r="Z97" s="365">
        <f>((Z$67-$H$5)/1000)*$Q$21*(($C$9/70)^$AC$21)</f>
        <v>360.15411862543556</v>
      </c>
      <c r="AA97" s="365">
        <f>((AA$67-$H$5)/1000)*$Q$21*(($C$9/70)^$AC$21)</f>
        <v>377.30431475045634</v>
      </c>
      <c r="AB97" s="365">
        <f>((AB$67-$H$5)/1000)*$Q$21*(($C$9/70)^$AC$21)</f>
        <v>394.45451087547696</v>
      </c>
      <c r="AC97" s="365">
        <f>((AC$67-$H$5)/1000)*$Q$21*(($C$9/70)^$AC$21)</f>
        <v>411.60470700049774</v>
      </c>
      <c r="AD97" s="365">
        <f>((AD$67-$H$5)/1000)*$Q$21*(($C$9/70)^$AC$21)</f>
        <v>428.75490312551852</v>
      </c>
      <c r="AE97" s="365">
        <f>((AE$67-$H$5)/1000)*$Q$21*(($C$9/70)^$AC$21)</f>
        <v>445.90509925053925</v>
      </c>
      <c r="AF97" s="365">
        <f>((AF$67-$H$5)/1000)*$Q$21*(($C$9/70)^$AC$21)</f>
        <v>463.05529537556004</v>
      </c>
      <c r="AG97" s="365">
        <f>((AG$67-$H$5)/1000)*$Q$21*(($C$9/70)^$AC$21)</f>
        <v>480.20549150058065</v>
      </c>
      <c r="AH97" s="365">
        <f>((AH$67-$H$5)/1000)*$Q$21*(($C$9/70)^$AC$21)</f>
        <v>497.35568762560143</v>
      </c>
      <c r="AI97" s="365">
        <f>((AI$67-$H$5)/1000)*$Q$21*(($C$9/70)^$AC$21)</f>
        <v>514.50588375062216</v>
      </c>
      <c r="AJ97" s="365">
        <f>((AJ$67-$H$5)/1000)*$Q$21*(($C$9/70)^$AC$21)</f>
        <v>531.65607987564294</v>
      </c>
      <c r="AK97" s="365">
        <f>((AK$67-$H$5)/1000)*$Q$21*(($C$9/70)^$AC$21)</f>
        <v>548.80627600066373</v>
      </c>
      <c r="AL97" s="365">
        <f>((AL$67-$H$5)/1000)*$Q$21*(($C$9/70)^$AC$21)</f>
        <v>565.9564721256844</v>
      </c>
      <c r="AM97" s="365">
        <f>((AM$67-$H$5)/1000)*$Q$21*(($C$9/70)^$AC$21)</f>
        <v>583.10666825070518</v>
      </c>
      <c r="AN97" s="365">
        <f>((AN$67-$H$5)/1000)*$Q$21*(($C$9/70)^$AC$21)</f>
        <v>600.25686437572585</v>
      </c>
      <c r="AO97" s="365">
        <f>((AO$67-$H$5)/1000)*$Q$21*(($C$9/70)^$AC$21)</f>
        <v>617.40706050074664</v>
      </c>
      <c r="AP97" s="365">
        <f>((AP$67-$H$5)/1000)*$Q$21*(($C$9/70)^$AC$21)</f>
        <v>634.55725662576742</v>
      </c>
      <c r="AQ97" s="365">
        <f>((AQ$67-$H$5)/1000)*$Q$21*(($C$9/70)^$AC$21)</f>
        <v>651.70745275078809</v>
      </c>
      <c r="AR97" s="365">
        <f>((AR$67-$H$5)/1000)*$Q$21*(($C$9/70)^$AC$21)</f>
        <v>668.85764887580888</v>
      </c>
      <c r="AS97" s="365">
        <f>((AS$67-$H$5)/1000)*$Q$21*(($C$9/70)^$AC$21)</f>
        <v>686.00784500082955</v>
      </c>
      <c r="AT97" s="365">
        <f>((AT$67-$H$5)/1000)*$Q$21*(($C$9/70)^$AC$21)</f>
        <v>703.15804112585033</v>
      </c>
      <c r="AU97" s="365">
        <f>((AU$67-$H$5)/1000)*$Q$21*(($C$9/70)^$AC$21)</f>
        <v>720.30823725087112</v>
      </c>
      <c r="AV97" s="365">
        <f>((AV$67-$H$5)/1000)*$Q$21*(($C$9/70)^$AC$21)</f>
        <v>737.45843337589179</v>
      </c>
      <c r="AW97" s="365">
        <f>((AW$67-$H$5)/1000)*$Q$21*(($C$9/70)^$AC$21)</f>
        <v>754.60862950091268</v>
      </c>
      <c r="AX97" s="365">
        <f>((AX$67-$H$5)/1000)*$Q$21*(($C$9/70)^$AC$21)</f>
        <v>771.75882562593324</v>
      </c>
      <c r="AY97" s="365">
        <f>((AY$67-$H$5)/1000)*$Q$21*(($C$9/70)^$AC$21)</f>
        <v>788.90902175095391</v>
      </c>
      <c r="AZ97" s="365">
        <f>((AZ$67-$H$5)/1000)*$Q$21*(($C$9/70)^$AC$21)</f>
        <v>806.05921787597481</v>
      </c>
      <c r="BA97" s="365">
        <f>((BA$67-$H$5)/1000)*$Q$21*(($C$9/70)^$AC$21)</f>
        <v>823.20941400099548</v>
      </c>
      <c r="BB97" s="365">
        <f>((BB$67-$H$5)/1000)*$Q$21*(($C$9/70)^$AC$21)</f>
        <v>840.35961012601626</v>
      </c>
      <c r="BC97" s="365">
        <f>((BC$67-$H$5)/1000)*$Q$21*(($C$9/70)^$AC$21)</f>
        <v>857.50980625103705</v>
      </c>
      <c r="BD97" s="365">
        <f>((BD$67-$H$5)/1000)*$Q$21*(($C$9/70)^$AC$21)</f>
        <v>874.66000237605772</v>
      </c>
      <c r="BE97" s="365">
        <f>((BE$67-$H$5)/1000)*$Q$21*(($C$9/70)^$AC$21)</f>
        <v>891.8101985010785</v>
      </c>
      <c r="BF97" s="365">
        <f>((BF$67-$H$5)/1000)*$Q$21*(($C$9/70)^$AC$21)</f>
        <v>908.96039462609929</v>
      </c>
    </row>
    <row r="98" spans="1:58" x14ac:dyDescent="0.25">
      <c r="A98" s="24"/>
      <c r="B98" s="370" t="s">
        <v>118</v>
      </c>
      <c r="C98" s="369"/>
      <c r="D98" s="367" t="s">
        <v>66</v>
      </c>
      <c r="E98" s="368">
        <v>75</v>
      </c>
      <c r="F98" s="368">
        <v>400</v>
      </c>
      <c r="G98" s="367" t="s">
        <v>33</v>
      </c>
      <c r="H98" s="366">
        <f>((H$67-$H$5)/1000)*$R$21*(($C$9/70)^$AD$21)</f>
        <v>53.90485321104353</v>
      </c>
      <c r="I98" s="366">
        <f>((I$67-$H$5)/1000)*$R$21*(($C$9/70)^$AD$21)</f>
        <v>71.873137614724712</v>
      </c>
      <c r="J98" s="365">
        <f>((J$67-$H$5)/1000)*$R$21*(($C$9/70)^$AD$21)</f>
        <v>89.841422018405893</v>
      </c>
      <c r="K98" s="365">
        <f>((K$67-$H$5)/1000)*$R$21*(($C$9/70)^$AD$21)</f>
        <v>107.80970642208706</v>
      </c>
      <c r="L98" s="365">
        <f>((L$67-$H$5)/1000)*$R$21*(($C$9/70)^$AD$21)</f>
        <v>125.77799082576824</v>
      </c>
      <c r="M98" s="365">
        <f>((M$67-$H$5)/1000)*$R$21*(($C$9/70)^$AD$21)</f>
        <v>143.74627522944942</v>
      </c>
      <c r="N98" s="365">
        <f>((N$67-$H$5)/1000)*$R$21*(($C$9/70)^$AD$21)</f>
        <v>161.71455963313059</v>
      </c>
      <c r="O98" s="365">
        <f>((O$67-$H$5)/1000)*$R$21*(($C$9/70)^$AD$21)</f>
        <v>179.68284403681179</v>
      </c>
      <c r="P98" s="365">
        <f>((P$67-$H$5)/1000)*$R$21*(($C$9/70)^$AD$21)</f>
        <v>197.65112844049295</v>
      </c>
      <c r="Q98" s="365">
        <f>((Q$67-$H$5)/1000)*$R$21*(($C$9/70)^$AD$21)</f>
        <v>215.61941284417412</v>
      </c>
      <c r="R98" s="365">
        <f>((R$67-$H$5)/1000)*$R$21*(($C$9/70)^$AD$21)</f>
        <v>233.58769724785535</v>
      </c>
      <c r="S98" s="365">
        <f>((S$67-$H$5)/1000)*$R$21*(($C$9/70)^$AD$21)</f>
        <v>251.55598165153648</v>
      </c>
      <c r="T98" s="365">
        <f>((T$67-$H$5)/1000)*$R$21*(($C$9/70)^$AD$21)</f>
        <v>269.52426605521765</v>
      </c>
      <c r="U98" s="365">
        <f>((U$67-$H$5)/1000)*$R$21*(($C$9/70)^$AD$21)</f>
        <v>287.49255045889885</v>
      </c>
      <c r="V98" s="365">
        <f>((V$67-$H$5)/1000)*$R$21*(($C$9/70)^$AD$21)</f>
        <v>305.46083486257999</v>
      </c>
      <c r="W98" s="365">
        <f>((W$67-$H$5)/1000)*$R$21*(($C$9/70)^$AD$21)</f>
        <v>323.42911926626118</v>
      </c>
      <c r="X98" s="365">
        <f>((X$67-$H$5)/1000)*$R$21*(($C$9/70)^$AD$21)</f>
        <v>341.39740366994238</v>
      </c>
      <c r="Y98" s="365">
        <f>((Y$67-$H$5)/1000)*$R$21*(($C$9/70)^$AD$21)</f>
        <v>359.36568807362357</v>
      </c>
      <c r="Z98" s="365">
        <f>((Z$67-$H$5)/1000)*$R$21*(($C$9/70)^$AD$21)</f>
        <v>377.33397247730477</v>
      </c>
      <c r="AA98" s="365">
        <f>((AA$67-$H$5)/1000)*$R$21*(($C$9/70)^$AD$21)</f>
        <v>395.30225688098591</v>
      </c>
      <c r="AB98" s="365">
        <f>((AB$67-$H$5)/1000)*$R$21*(($C$9/70)^$AD$21)</f>
        <v>413.27054128466705</v>
      </c>
      <c r="AC98" s="365">
        <f>((AC$67-$H$5)/1000)*$R$21*(($C$9/70)^$AD$21)</f>
        <v>431.23882568834824</v>
      </c>
      <c r="AD98" s="365">
        <f>((AD$67-$H$5)/1000)*$R$21*(($C$9/70)^$AD$21)</f>
        <v>449.20711009202944</v>
      </c>
      <c r="AE98" s="365">
        <f>((AE$67-$H$5)/1000)*$R$21*(($C$9/70)^$AD$21)</f>
        <v>467.17539449571069</v>
      </c>
      <c r="AF98" s="365">
        <f>((AF$67-$H$5)/1000)*$R$21*(($C$9/70)^$AD$21)</f>
        <v>485.14367889939183</v>
      </c>
      <c r="AG98" s="365">
        <f>((AG$67-$H$5)/1000)*$R$21*(($C$9/70)^$AD$21)</f>
        <v>503.11196330307297</v>
      </c>
      <c r="AH98" s="365">
        <f>((AH$67-$H$5)/1000)*$R$21*(($C$9/70)^$AD$21)</f>
        <v>521.08024770675411</v>
      </c>
      <c r="AI98" s="365">
        <f>((AI$67-$H$5)/1000)*$R$21*(($C$9/70)^$AD$21)</f>
        <v>539.0485321104353</v>
      </c>
      <c r="AJ98" s="365">
        <f>((AJ$67-$H$5)/1000)*$R$21*(($C$9/70)^$AD$21)</f>
        <v>557.0168165141165</v>
      </c>
      <c r="AK98" s="365">
        <f>((AK$67-$H$5)/1000)*$R$21*(($C$9/70)^$AD$21)</f>
        <v>574.98510091779769</v>
      </c>
      <c r="AL98" s="365">
        <f>((AL$67-$H$5)/1000)*$R$21*(($C$9/70)^$AD$21)</f>
        <v>592.95338532147878</v>
      </c>
      <c r="AM98" s="365">
        <f>((AM$67-$H$5)/1000)*$R$21*(($C$9/70)^$AD$21)</f>
        <v>610.92166972515997</v>
      </c>
      <c r="AN98" s="365">
        <f>((AN$67-$H$5)/1000)*$R$21*(($C$9/70)^$AD$21)</f>
        <v>628.88995412884128</v>
      </c>
      <c r="AO98" s="365">
        <f>((AO$67-$H$5)/1000)*$R$21*(($C$9/70)^$AD$21)</f>
        <v>646.85823853252236</v>
      </c>
      <c r="AP98" s="365">
        <f>((AP$67-$H$5)/1000)*$R$21*(($C$9/70)^$AD$21)</f>
        <v>664.82652293620367</v>
      </c>
      <c r="AQ98" s="365">
        <f>((AQ$67-$H$5)/1000)*$R$21*(($C$9/70)^$AD$21)</f>
        <v>682.79480733988476</v>
      </c>
      <c r="AR98" s="365">
        <f>((AR$67-$H$5)/1000)*$R$21*(($C$9/70)^$AD$21)</f>
        <v>700.76309174356584</v>
      </c>
      <c r="AS98" s="365">
        <f>((AS$67-$H$5)/1000)*$R$21*(($C$9/70)^$AD$21)</f>
        <v>718.73137614724715</v>
      </c>
      <c r="AT98" s="365">
        <f>((AT$67-$H$5)/1000)*$R$21*(($C$9/70)^$AD$21)</f>
        <v>736.69966055092823</v>
      </c>
      <c r="AU98" s="365">
        <f>((AU$67-$H$5)/1000)*$R$21*(($C$9/70)^$AD$21)</f>
        <v>754.66794495460954</v>
      </c>
      <c r="AV98" s="365">
        <f>((AV$67-$H$5)/1000)*$R$21*(($C$9/70)^$AD$21)</f>
        <v>772.63622935829062</v>
      </c>
      <c r="AW98" s="365">
        <f>((AW$67-$H$5)/1000)*$R$21*(($C$9/70)^$AD$21)</f>
        <v>790.60451376197182</v>
      </c>
      <c r="AX98" s="365">
        <f>((AX$67-$H$5)/1000)*$R$21*(($C$9/70)^$AD$21)</f>
        <v>808.57279816565301</v>
      </c>
      <c r="AY98" s="365">
        <f>((AY$67-$H$5)/1000)*$R$21*(($C$9/70)^$AD$21)</f>
        <v>826.54108256933409</v>
      </c>
      <c r="AZ98" s="365">
        <f>((AZ$67-$H$5)/1000)*$R$21*(($C$9/70)^$AD$21)</f>
        <v>844.50936697301529</v>
      </c>
      <c r="BA98" s="365">
        <f>((BA$67-$H$5)/1000)*$R$21*(($C$9/70)^$AD$21)</f>
        <v>862.47765137669649</v>
      </c>
      <c r="BB98" s="365">
        <f>((BB$67-$H$5)/1000)*$R$21*(($C$9/70)^$AD$21)</f>
        <v>880.44593578037791</v>
      </c>
      <c r="BC98" s="365">
        <f>((BC$67-$H$5)/1000)*$R$21*(($C$9/70)^$AD$21)</f>
        <v>898.41422018405888</v>
      </c>
      <c r="BD98" s="365">
        <f>((BD$67-$H$5)/1000)*$R$21*(($C$9/70)^$AD$21)</f>
        <v>916.38250458773996</v>
      </c>
      <c r="BE98" s="365">
        <f>((BE$67-$H$5)/1000)*$R$21*(($C$9/70)^$AD$21)</f>
        <v>934.35078899142138</v>
      </c>
      <c r="BF98" s="365">
        <f>((BF$67-$H$5)/1000)*$R$21*(($C$9/70)^$AD$21)</f>
        <v>952.31907339510246</v>
      </c>
    </row>
    <row r="99" spans="1:58" ht="15.75" thickBot="1" x14ac:dyDescent="0.3">
      <c r="A99" s="24"/>
      <c r="B99" s="364" t="s">
        <v>117</v>
      </c>
      <c r="C99" s="363"/>
      <c r="D99" s="361" t="s">
        <v>66</v>
      </c>
      <c r="E99" s="362">
        <v>75</v>
      </c>
      <c r="F99" s="362">
        <v>400</v>
      </c>
      <c r="G99" s="361" t="s">
        <v>92</v>
      </c>
      <c r="H99" s="360">
        <f>((H$67-$H$5)/1000)*$S$21*(($C$9/70)^$AE$21)</f>
        <v>70.211252919939966</v>
      </c>
      <c r="I99" s="360">
        <f>((I$67-$H$5)/1000)*$S$21*(($C$9/70)^$AE$21)</f>
        <v>93.615003893253288</v>
      </c>
      <c r="J99" s="359">
        <f>((J$67-$H$5)/1000)*$S$21*(($C$9/70)^$AE$21)</f>
        <v>117.01875486656661</v>
      </c>
      <c r="K99" s="359">
        <f>((K$67-$H$5)/1000)*$S$21*(($C$9/70)^$AE$21)</f>
        <v>140.42250583987993</v>
      </c>
      <c r="L99" s="359">
        <f>((L$67-$H$5)/1000)*$S$21*(($C$9/70)^$AE$21)</f>
        <v>163.82625681319325</v>
      </c>
      <c r="M99" s="359">
        <f>((M$67-$H$5)/1000)*$S$21*(($C$9/70)^$AE$21)</f>
        <v>187.23000778650658</v>
      </c>
      <c r="N99" s="359">
        <f>((N$67-$H$5)/1000)*$S$21*(($C$9/70)^$AE$21)</f>
        <v>210.6337587598199</v>
      </c>
      <c r="O99" s="359">
        <f>((O$67-$H$5)/1000)*$S$21*(($C$9/70)^$AE$21)</f>
        <v>234.03750973313322</v>
      </c>
      <c r="P99" s="359">
        <f>((P$67-$H$5)/1000)*$S$21*(($C$9/70)^$AE$21)</f>
        <v>257.44126070644654</v>
      </c>
      <c r="Q99" s="359">
        <f>((Q$67-$H$5)/1000)*$S$21*(($C$9/70)^$AE$21)</f>
        <v>280.84501167975986</v>
      </c>
      <c r="R99" s="359">
        <f>((R$67-$H$5)/1000)*$S$21*(($C$9/70)^$AE$21)</f>
        <v>304.24876265307319</v>
      </c>
      <c r="S99" s="359">
        <f>((S$67-$H$5)/1000)*$S$21*(($C$9/70)^$AE$21)</f>
        <v>327.65251362638651</v>
      </c>
      <c r="T99" s="359">
        <f>((T$67-$H$5)/1000)*$S$21*(($C$9/70)^$AE$21)</f>
        <v>351.05626459969983</v>
      </c>
      <c r="U99" s="359">
        <f>((U$67-$H$5)/1000)*$S$21*(($C$9/70)^$AE$21)</f>
        <v>374.46001557301315</v>
      </c>
      <c r="V99" s="359">
        <f>((V$67-$H$5)/1000)*$S$21*(($C$9/70)^$AE$21)</f>
        <v>397.86376654632653</v>
      </c>
      <c r="W99" s="359">
        <f>((W$67-$H$5)/1000)*$S$21*(($C$9/70)^$AE$21)</f>
        <v>421.2675175196398</v>
      </c>
      <c r="X99" s="359">
        <f>((X$67-$H$5)/1000)*$S$21*(($C$9/70)^$AE$21)</f>
        <v>444.67126849295306</v>
      </c>
      <c r="Y99" s="359">
        <f>((Y$67-$H$5)/1000)*$S$21*(($C$9/70)^$AE$21)</f>
        <v>468.07501946626644</v>
      </c>
      <c r="Z99" s="359">
        <f>((Z$67-$H$5)/1000)*$S$21*(($C$9/70)^$AE$21)</f>
        <v>491.47877043957982</v>
      </c>
      <c r="AA99" s="359">
        <f>((AA$67-$H$5)/1000)*$S$21*(($C$9/70)^$AE$21)</f>
        <v>514.88252141289308</v>
      </c>
      <c r="AB99" s="359">
        <f>((AB$67-$H$5)/1000)*$S$21*(($C$9/70)^$AE$21)</f>
        <v>538.28627238620641</v>
      </c>
      <c r="AC99" s="359">
        <f>((AC$67-$H$5)/1000)*$S$21*(($C$9/70)^$AE$21)</f>
        <v>561.69002335951973</v>
      </c>
      <c r="AD99" s="359">
        <f>((AD$67-$H$5)/1000)*$S$21*(($C$9/70)^$AE$21)</f>
        <v>585.09377433283305</v>
      </c>
      <c r="AE99" s="359">
        <f>((AE$67-$H$5)/1000)*$S$21*(($C$9/70)^$AE$21)</f>
        <v>608.49752530614637</v>
      </c>
      <c r="AF99" s="359">
        <f>((AF$67-$H$5)/1000)*$S$21*(($C$9/70)^$AE$21)</f>
        <v>631.90127627945969</v>
      </c>
      <c r="AG99" s="359">
        <f>((AG$67-$H$5)/1000)*$S$21*(($C$9/70)^$AE$21)</f>
        <v>655.30502725277302</v>
      </c>
      <c r="AH99" s="359">
        <f>((AH$67-$H$5)/1000)*$S$21*(($C$9/70)^$AE$21)</f>
        <v>678.70877822608622</v>
      </c>
      <c r="AI99" s="359">
        <f>((AI$67-$H$5)/1000)*$S$21*(($C$9/70)^$AE$21)</f>
        <v>702.11252919939966</v>
      </c>
      <c r="AJ99" s="359">
        <f>((AJ$67-$H$5)/1000)*$S$21*(($C$9/70)^$AE$21)</f>
        <v>725.51628017271298</v>
      </c>
      <c r="AK99" s="359">
        <f>((AK$67-$H$5)/1000)*$S$21*(($C$9/70)^$AE$21)</f>
        <v>748.9200311460263</v>
      </c>
      <c r="AL99" s="359">
        <f>((AL$67-$H$5)/1000)*$S$21*(($C$9/70)^$AE$21)</f>
        <v>772.32378211933963</v>
      </c>
      <c r="AM99" s="359">
        <f>((AM$67-$H$5)/1000)*$S$21*(($C$9/70)^$AE$21)</f>
        <v>795.72753309265306</v>
      </c>
      <c r="AN99" s="359">
        <f>((AN$67-$H$5)/1000)*$S$21*(($C$9/70)^$AE$21)</f>
        <v>819.13128406596627</v>
      </c>
      <c r="AO99" s="359">
        <f>((AO$67-$H$5)/1000)*$S$21*(($C$9/70)^$AE$21)</f>
        <v>842.53503503927959</v>
      </c>
      <c r="AP99" s="359">
        <f>((AP$67-$H$5)/1000)*$S$21*(($C$9/70)^$AE$21)</f>
        <v>865.93878601259303</v>
      </c>
      <c r="AQ99" s="359">
        <f>((AQ$67-$H$5)/1000)*$S$21*(($C$9/70)^$AE$21)</f>
        <v>889.34253698590612</v>
      </c>
      <c r="AR99" s="359">
        <f>((AR$67-$H$5)/1000)*$S$21*(($C$9/70)^$AE$21)</f>
        <v>912.74628795921956</v>
      </c>
      <c r="AS99" s="359">
        <f>((AS$67-$H$5)/1000)*$S$21*(($C$9/70)^$AE$21)</f>
        <v>936.15003893253288</v>
      </c>
      <c r="AT99" s="359">
        <f>((AT$67-$H$5)/1000)*$S$21*(($C$9/70)^$AE$21)</f>
        <v>959.5537899058462</v>
      </c>
      <c r="AU99" s="359">
        <f>((AU$67-$H$5)/1000)*$S$21*(($C$9/70)^$AE$21)</f>
        <v>982.95754087915964</v>
      </c>
      <c r="AV99" s="359">
        <f>((AV$67-$H$5)/1000)*$S$21*(($C$9/70)^$AE$21)</f>
        <v>1006.3612918524727</v>
      </c>
      <c r="AW99" s="359">
        <f>((AW$67-$H$5)/1000)*$S$21*(($C$9/70)^$AE$21)</f>
        <v>1029.7650428257862</v>
      </c>
      <c r="AX99" s="359">
        <f>((AX$67-$H$5)/1000)*$S$21*(($C$9/70)^$AE$21)</f>
        <v>1053.1687937990996</v>
      </c>
      <c r="AY99" s="359">
        <f>((AY$67-$H$5)/1000)*$S$21*(($C$9/70)^$AE$21)</f>
        <v>1076.5725447724128</v>
      </c>
      <c r="AZ99" s="359">
        <f>((AZ$67-$H$5)/1000)*$S$21*(($C$9/70)^$AE$21)</f>
        <v>1099.9762957457262</v>
      </c>
      <c r="BA99" s="359">
        <f>((BA$67-$H$5)/1000)*$S$21*(($C$9/70)^$AE$21)</f>
        <v>1123.3800467190395</v>
      </c>
      <c r="BB99" s="359">
        <f>((BB$67-$H$5)/1000)*$S$21*(($C$9/70)^$AE$21)</f>
        <v>1146.7837976923529</v>
      </c>
      <c r="BC99" s="359">
        <f>((BC$67-$H$5)/1000)*$S$21*(($C$9/70)^$AE$21)</f>
        <v>1170.1875486656661</v>
      </c>
      <c r="BD99" s="359">
        <f>((BD$67-$H$5)/1000)*$S$21*(($C$9/70)^$AE$21)</f>
        <v>1193.5912996389793</v>
      </c>
      <c r="BE99" s="359">
        <f>((BE$67-$H$5)/1000)*$S$21*(($C$9/70)^$AE$21)</f>
        <v>1216.9950506122927</v>
      </c>
      <c r="BF99" s="359">
        <f>((BF$67-$H$5)/1000)*$S$21*(($C$9/70)^$AE$21)</f>
        <v>1240.3988015856062</v>
      </c>
    </row>
    <row r="100" spans="1:58" x14ac:dyDescent="0.25">
      <c r="A100" s="24"/>
      <c r="B100" s="358" t="s">
        <v>116</v>
      </c>
      <c r="C100" s="357"/>
      <c r="D100" s="356" t="s">
        <v>66</v>
      </c>
      <c r="E100" s="355">
        <v>80</v>
      </c>
      <c r="F100" s="355">
        <v>160</v>
      </c>
      <c r="G100" s="354" t="s">
        <v>44</v>
      </c>
      <c r="H100" s="353">
        <f>((H$67-$H$5)/1000)*$K22*(($C$9/70)^$W$22)</f>
        <v>27.119087510629743</v>
      </c>
      <c r="I100" s="353">
        <f>((I$67-$H$5)/1000)*$K22*(($C$9/70)^$W$22)</f>
        <v>36.158783347506322</v>
      </c>
      <c r="J100" s="352">
        <f>((J$67-$H$5)/1000)*$K22*(($C$9/70)^$W$22)</f>
        <v>45.198479184382904</v>
      </c>
      <c r="K100" s="352">
        <f>((K$67-$H$5)/1000)*$K22*(($C$9/70)^$W$22)</f>
        <v>54.238175021259487</v>
      </c>
      <c r="L100" s="352">
        <f>((L$67-$H$5)/1000)*$K22*(($C$9/70)^$W$22)</f>
        <v>63.277870858136062</v>
      </c>
      <c r="M100" s="352">
        <f>((M$67-$H$5)/1000)*$K22*(($C$9/70)^$W$22)</f>
        <v>72.317566695012644</v>
      </c>
      <c r="N100" s="352">
        <f>((N$67-$H$5)/1000)*$K22*(($C$9/70)^$W$22)</f>
        <v>81.357262531889234</v>
      </c>
      <c r="O100" s="352">
        <f>((O$67-$H$5)/1000)*$K22*(($C$9/70)^$W$22)</f>
        <v>90.396958368765809</v>
      </c>
      <c r="P100" s="352">
        <f>((P$67-$H$5)/1000)*$K22*(($C$9/70)^$W$22)</f>
        <v>99.436654205642398</v>
      </c>
      <c r="Q100" s="352">
        <f>((Q$67-$H$5)/1000)*$K22*(($C$9/70)^$W$22)</f>
        <v>108.47635004251897</v>
      </c>
      <c r="R100" s="352">
        <f>((R$67-$H$5)/1000)*$K22*(($C$9/70)^$W$22)</f>
        <v>117.51604587939555</v>
      </c>
      <c r="S100" s="352">
        <f>((S$67-$H$5)/1000)*$K22*(($C$9/70)^$W$22)</f>
        <v>126.55574171627212</v>
      </c>
      <c r="T100" s="352">
        <f>((T$67-$H$5)/1000)*$K22*(($C$9/70)^$W$22)</f>
        <v>135.59543755314871</v>
      </c>
      <c r="U100" s="352">
        <f>((U$67-$H$5)/1000)*$K22*(($C$9/70)^$W$22)</f>
        <v>144.63513339002529</v>
      </c>
      <c r="V100" s="352">
        <f>((V$67-$H$5)/1000)*$K22*(($C$9/70)^$W$22)</f>
        <v>153.67482922690186</v>
      </c>
      <c r="W100" s="352">
        <f>((W$67-$H$5)/1000)*$K22*(($C$9/70)^$W$22)</f>
        <v>162.71452506377847</v>
      </c>
      <c r="X100" s="352">
        <f>((X$67-$H$5)/1000)*$K22*(($C$9/70)^$W$22)</f>
        <v>171.75422090065504</v>
      </c>
      <c r="Y100" s="352">
        <f>((Y$67-$H$5)/1000)*$K22*(($C$9/70)^$W$22)</f>
        <v>180.79391673753162</v>
      </c>
      <c r="Z100" s="352">
        <f>((Z$67-$H$5)/1000)*$K22*(($C$9/70)^$W$22)</f>
        <v>189.83361257440819</v>
      </c>
      <c r="AA100" s="352">
        <f>((AA$67-$H$5)/1000)*$K22*(($C$9/70)^$W$22)</f>
        <v>198.8733084112848</v>
      </c>
      <c r="AB100" s="352">
        <f>((AB$67-$H$5)/1000)*$K22*(($C$9/70)^$W$22)</f>
        <v>207.91300424816134</v>
      </c>
      <c r="AC100" s="352">
        <f>((AC$67-$H$5)/1000)*$K22*(($C$9/70)^$W$22)</f>
        <v>216.95270008503795</v>
      </c>
      <c r="AD100" s="352">
        <f>((AD$67-$H$5)/1000)*$K22*(($C$9/70)^$W$22)</f>
        <v>225.99239592191452</v>
      </c>
      <c r="AE100" s="352">
        <f>((AE$67-$H$5)/1000)*$K22*(($C$9/70)^$W$22)</f>
        <v>235.0320917587911</v>
      </c>
      <c r="AF100" s="352">
        <f>((AF$67-$H$5)/1000)*$K22*(($C$9/70)^$W$22)</f>
        <v>244.0717875956677</v>
      </c>
      <c r="AG100" s="352">
        <f>((AG$67-$H$5)/1000)*$K22*(($C$9/70)^$W$22)</f>
        <v>253.11148343254425</v>
      </c>
      <c r="AH100" s="352">
        <f>((AH$67-$H$5)/1000)*$K22*(($C$9/70)^$W$22)</f>
        <v>262.15117926942082</v>
      </c>
      <c r="AI100" s="352">
        <f>((AI$67-$H$5)/1000)*$K22*(($C$9/70)^$W$22)</f>
        <v>271.19087510629743</v>
      </c>
      <c r="AJ100" s="352">
        <f>((AJ$67-$H$5)/1000)*$K22*(($C$9/70)^$W$22)</f>
        <v>280.23057094317403</v>
      </c>
      <c r="AK100" s="352">
        <f>((AK$67-$H$5)/1000)*$K22*(($C$9/70)^$W$22)</f>
        <v>289.27026678005058</v>
      </c>
      <c r="AL100" s="352">
        <f>((AL$67-$H$5)/1000)*$K22*(($C$9/70)^$W$22)</f>
        <v>298.30996261692718</v>
      </c>
      <c r="AM100" s="352">
        <f>((AM$67-$H$5)/1000)*$K22*(($C$9/70)^$W$22)</f>
        <v>307.34965845380373</v>
      </c>
      <c r="AN100" s="352">
        <f>((AN$67-$H$5)/1000)*$K22*(($C$9/70)^$W$22)</f>
        <v>316.38935429068033</v>
      </c>
      <c r="AO100" s="352">
        <f>((AO$67-$H$5)/1000)*$K22*(($C$9/70)^$W$22)</f>
        <v>325.42905012755693</v>
      </c>
      <c r="AP100" s="352">
        <f>((AP$67-$H$5)/1000)*$K22*(($C$9/70)^$W$22)</f>
        <v>334.46874596443348</v>
      </c>
      <c r="AQ100" s="352">
        <f>((AQ$67-$H$5)/1000)*$K22*(($C$9/70)^$W$22)</f>
        <v>343.50844180131008</v>
      </c>
      <c r="AR100" s="352">
        <f>((AR$67-$H$5)/1000)*$K22*(($C$9/70)^$W$22)</f>
        <v>352.54813763818663</v>
      </c>
      <c r="AS100" s="352">
        <f>((AS$67-$H$5)/1000)*$K22*(($C$9/70)^$W$22)</f>
        <v>361.58783347506323</v>
      </c>
      <c r="AT100" s="352">
        <f>((AT$67-$H$5)/1000)*$K22*(($C$9/70)^$W$22)</f>
        <v>370.62752931193978</v>
      </c>
      <c r="AU100" s="352">
        <f>((AU$67-$H$5)/1000)*$K22*(($C$9/70)^$W$22)</f>
        <v>379.66722514881639</v>
      </c>
      <c r="AV100" s="352">
        <f>((AV$67-$H$5)/1000)*$K22*(($C$9/70)^$W$22)</f>
        <v>388.70692098569299</v>
      </c>
      <c r="AW100" s="352">
        <f>((AW$67-$H$5)/1000)*$K22*(($C$9/70)^$W$22)</f>
        <v>397.74661682256959</v>
      </c>
      <c r="AX100" s="352">
        <f>((AX$67-$H$5)/1000)*$K22*(($C$9/70)^$W$22)</f>
        <v>406.78631265944614</v>
      </c>
      <c r="AY100" s="352">
        <f>((AY$67-$H$5)/1000)*$K22*(($C$9/70)^$W$22)</f>
        <v>415.82600849632269</v>
      </c>
      <c r="AZ100" s="352">
        <f>((AZ$67-$H$5)/1000)*$K22*(($C$9/70)^$W$22)</f>
        <v>424.86570433319929</v>
      </c>
      <c r="BA100" s="352">
        <f>((BA$67-$H$5)/1000)*$K22*(($C$9/70)^$W$22)</f>
        <v>433.90540017007589</v>
      </c>
      <c r="BB100" s="352">
        <f>((BB$67-$H$5)/1000)*$K22*(($C$9/70)^$W$22)</f>
        <v>442.9450960069525</v>
      </c>
      <c r="BC100" s="352">
        <f>((BC$67-$H$5)/1000)*$K22*(($C$9/70)^$W$22)</f>
        <v>451.98479184382904</v>
      </c>
      <c r="BD100" s="352">
        <f>((BD$67-$H$5)/1000)*$K22*(($C$9/70)^$W$22)</f>
        <v>461.02448768070559</v>
      </c>
      <c r="BE100" s="352">
        <f>((BE$67-$H$5)/1000)*$K22*(($C$9/70)^$W$22)</f>
        <v>470.06418351758219</v>
      </c>
      <c r="BF100" s="352">
        <f>((BF$67-$H$5)/1000)*$K22*(($C$9/70)^$W$22)</f>
        <v>479.1038793544588</v>
      </c>
    </row>
    <row r="101" spans="1:58" x14ac:dyDescent="0.25">
      <c r="A101" s="24"/>
      <c r="B101" s="351" t="s">
        <v>115</v>
      </c>
      <c r="C101" s="350"/>
      <c r="D101" s="349" t="s">
        <v>66</v>
      </c>
      <c r="E101" s="348">
        <v>80</v>
      </c>
      <c r="F101" s="348">
        <v>200</v>
      </c>
      <c r="G101" s="347" t="s">
        <v>44</v>
      </c>
      <c r="H101" s="346">
        <f>((H$67-$H$5)/1000)*$L$22*(($C$9/70)^$X$22)</f>
        <v>31.339986290508158</v>
      </c>
      <c r="I101" s="346">
        <f>((I$67-$H$5)/1000)*$L$22*(($C$9/70)^$X$22)</f>
        <v>41.786648387344215</v>
      </c>
      <c r="J101" s="345">
        <f>((J$67-$H$5)/1000)*$L$22*(($C$9/70)^$X$22)</f>
        <v>52.233310484180265</v>
      </c>
      <c r="K101" s="345">
        <f>((K$67-$H$5)/1000)*$L$22*(($C$9/70)^$X$22)</f>
        <v>62.679972581016315</v>
      </c>
      <c r="L101" s="345">
        <f>((L$67-$H$5)/1000)*$L$22*(($C$9/70)^$X$22)</f>
        <v>73.126634677852365</v>
      </c>
      <c r="M101" s="345">
        <f>((M$67-$H$5)/1000)*$L$22*(($C$9/70)^$X$22)</f>
        <v>83.57329677468843</v>
      </c>
      <c r="N101" s="345">
        <f>((N$67-$H$5)/1000)*$L$22*(($C$9/70)^$X$22)</f>
        <v>94.01995887152448</v>
      </c>
      <c r="O101" s="345">
        <f>((O$67-$H$5)/1000)*$L$22*(($C$9/70)^$X$22)</f>
        <v>104.46662096836053</v>
      </c>
      <c r="P101" s="345">
        <f>((P$67-$H$5)/1000)*$L$22*(($C$9/70)^$X$22)</f>
        <v>114.91328306519659</v>
      </c>
      <c r="Q101" s="345">
        <f>((Q$67-$H$5)/1000)*$L$22*(($C$9/70)^$X$22)</f>
        <v>125.35994516203263</v>
      </c>
      <c r="R101" s="345">
        <f>((R$67-$H$5)/1000)*$L$22*(($C$9/70)^$X$22)</f>
        <v>135.80660725886869</v>
      </c>
      <c r="S101" s="345">
        <f>((S$67-$H$5)/1000)*$L$22*(($C$9/70)^$X$22)</f>
        <v>146.25326935570473</v>
      </c>
      <c r="T101" s="345">
        <f>((T$67-$H$5)/1000)*$L$22*(($C$9/70)^$X$22)</f>
        <v>156.6999314525408</v>
      </c>
      <c r="U101" s="345">
        <f>((U$67-$H$5)/1000)*$L$22*(($C$9/70)^$X$22)</f>
        <v>167.14659354937686</v>
      </c>
      <c r="V101" s="345">
        <f>((V$67-$H$5)/1000)*$L$22*(($C$9/70)^$X$22)</f>
        <v>177.5932556462129</v>
      </c>
      <c r="W101" s="345">
        <f>((W$67-$H$5)/1000)*$L$22*(($C$9/70)^$X$22)</f>
        <v>188.03991774304896</v>
      </c>
      <c r="X101" s="345">
        <f>((X$67-$H$5)/1000)*$L$22*(($C$9/70)^$X$22)</f>
        <v>198.486579839885</v>
      </c>
      <c r="Y101" s="345">
        <f>((Y$67-$H$5)/1000)*$L$22*(($C$9/70)^$X$22)</f>
        <v>208.93324193672106</v>
      </c>
      <c r="Z101" s="345">
        <f>((Z$67-$H$5)/1000)*$L$22*(($C$9/70)^$X$22)</f>
        <v>219.37990403355712</v>
      </c>
      <c r="AA101" s="345">
        <f>((AA$67-$H$5)/1000)*$L$22*(($C$9/70)^$X$22)</f>
        <v>229.82656613039319</v>
      </c>
      <c r="AB101" s="345">
        <f>((AB$67-$H$5)/1000)*$L$22*(($C$9/70)^$X$22)</f>
        <v>240.2732282272292</v>
      </c>
      <c r="AC101" s="345">
        <f>((AC$67-$H$5)/1000)*$L$22*(($C$9/70)^$X$22)</f>
        <v>250.71989032406526</v>
      </c>
      <c r="AD101" s="345">
        <f>((AD$67-$H$5)/1000)*$L$22*(($C$9/70)^$X$22)</f>
        <v>261.16655242090133</v>
      </c>
      <c r="AE101" s="345">
        <f>((AE$67-$H$5)/1000)*$L$22*(($C$9/70)^$X$22)</f>
        <v>271.61321451773739</v>
      </c>
      <c r="AF101" s="345">
        <f>((AF$67-$H$5)/1000)*$L$22*(($C$9/70)^$X$22)</f>
        <v>282.05987661457345</v>
      </c>
      <c r="AG101" s="345">
        <f>((AG$67-$H$5)/1000)*$L$22*(($C$9/70)^$X$22)</f>
        <v>292.50653871140946</v>
      </c>
      <c r="AH101" s="345">
        <f>((AH$67-$H$5)/1000)*$L$22*(($C$9/70)^$X$22)</f>
        <v>302.95320080824553</v>
      </c>
      <c r="AI101" s="345">
        <f>((AI$67-$H$5)/1000)*$L$22*(($C$9/70)^$X$22)</f>
        <v>313.39986290508159</v>
      </c>
      <c r="AJ101" s="345">
        <f>((AJ$67-$H$5)/1000)*$L$22*(($C$9/70)^$X$22)</f>
        <v>323.84652500191766</v>
      </c>
      <c r="AK101" s="345">
        <f>((AK$67-$H$5)/1000)*$L$22*(($C$9/70)^$X$22)</f>
        <v>334.29318709875372</v>
      </c>
      <c r="AL101" s="345">
        <f>((AL$67-$H$5)/1000)*$L$22*(($C$9/70)^$X$22)</f>
        <v>344.73984919558973</v>
      </c>
      <c r="AM101" s="345">
        <f>((AM$67-$H$5)/1000)*$L$22*(($C$9/70)^$X$22)</f>
        <v>355.18651129242579</v>
      </c>
      <c r="AN101" s="345">
        <f>((AN$67-$H$5)/1000)*$L$22*(($C$9/70)^$X$22)</f>
        <v>365.63317338926191</v>
      </c>
      <c r="AO101" s="345">
        <f>((AO$67-$H$5)/1000)*$L$22*(($C$9/70)^$X$22)</f>
        <v>376.07983548609792</v>
      </c>
      <c r="AP101" s="345">
        <f>((AP$67-$H$5)/1000)*$L$22*(($C$9/70)^$X$22)</f>
        <v>386.52649758293398</v>
      </c>
      <c r="AQ101" s="345">
        <f>((AQ$67-$H$5)/1000)*$L$22*(($C$9/70)^$X$22)</f>
        <v>396.97315967976999</v>
      </c>
      <c r="AR101" s="345">
        <f>((AR$67-$H$5)/1000)*$L$22*(($C$9/70)^$X$22)</f>
        <v>407.41982177660606</v>
      </c>
      <c r="AS101" s="345">
        <f>((AS$67-$H$5)/1000)*$L$22*(($C$9/70)^$X$22)</f>
        <v>417.86648387344212</v>
      </c>
      <c r="AT101" s="345">
        <f>((AT$67-$H$5)/1000)*$L$22*(($C$9/70)^$X$22)</f>
        <v>428.31314597027813</v>
      </c>
      <c r="AU101" s="345">
        <f>((AU$67-$H$5)/1000)*$L$22*(($C$9/70)^$X$22)</f>
        <v>438.75980806711425</v>
      </c>
      <c r="AV101" s="345">
        <f>((AV$67-$H$5)/1000)*$L$22*(($C$9/70)^$X$22)</f>
        <v>449.20647016395031</v>
      </c>
      <c r="AW101" s="345">
        <f>((AW$67-$H$5)/1000)*$L$22*(($C$9/70)^$X$22)</f>
        <v>459.65313226078638</v>
      </c>
      <c r="AX101" s="345">
        <f>((AX$67-$H$5)/1000)*$L$22*(($C$9/70)^$X$22)</f>
        <v>470.09979435762239</v>
      </c>
      <c r="AY101" s="345">
        <f>((AY$67-$H$5)/1000)*$L$22*(($C$9/70)^$X$22)</f>
        <v>480.54645645445839</v>
      </c>
      <c r="AZ101" s="345">
        <f>((AZ$67-$H$5)/1000)*$L$22*(($C$9/70)^$X$22)</f>
        <v>490.99311855129451</v>
      </c>
      <c r="BA101" s="345">
        <f>((BA$67-$H$5)/1000)*$L$22*(($C$9/70)^$X$22)</f>
        <v>501.43978064813052</v>
      </c>
      <c r="BB101" s="345">
        <f>((BB$67-$H$5)/1000)*$L$22*(($C$9/70)^$X$22)</f>
        <v>511.88644274496664</v>
      </c>
      <c r="BC101" s="345">
        <f>((BC$67-$H$5)/1000)*$L$22*(($C$9/70)^$X$22)</f>
        <v>522.33310484180265</v>
      </c>
      <c r="BD101" s="345">
        <f>((BD$67-$H$5)/1000)*$L$22*(($C$9/70)^$X$22)</f>
        <v>532.77976693863866</v>
      </c>
      <c r="BE101" s="345">
        <f>((BE$67-$H$5)/1000)*$L$22*(($C$9/70)^$X$22)</f>
        <v>543.22642903547478</v>
      </c>
      <c r="BF101" s="345">
        <f>((BF$67-$H$5)/1000)*$L$22*(($C$9/70)^$X$22)</f>
        <v>553.67309113231079</v>
      </c>
    </row>
    <row r="102" spans="1:58" x14ac:dyDescent="0.25">
      <c r="A102" s="24"/>
      <c r="B102" s="351" t="s">
        <v>114</v>
      </c>
      <c r="C102" s="350"/>
      <c r="D102" s="349" t="s">
        <v>66</v>
      </c>
      <c r="E102" s="348">
        <v>80</v>
      </c>
      <c r="F102" s="348">
        <v>260</v>
      </c>
      <c r="G102" s="347" t="s">
        <v>44</v>
      </c>
      <c r="H102" s="346">
        <f>((H$67-$H$5)/1000)*$M$22*(($C$9/70)^$Y$22)</f>
        <v>40.270723765006586</v>
      </c>
      <c r="I102" s="346">
        <f>((I$67-$H$5)/1000)*$M$22*(($C$9/70)^$Y$22)</f>
        <v>53.694298353342127</v>
      </c>
      <c r="J102" s="345">
        <f>((J$67-$H$5)/1000)*$M$22*(($C$9/70)^$Y$22)</f>
        <v>67.11787294167766</v>
      </c>
      <c r="K102" s="345">
        <f>((K$67-$H$5)/1000)*$M$22*(($C$9/70)^$Y$22)</f>
        <v>80.541447530013173</v>
      </c>
      <c r="L102" s="345">
        <f>((L$67-$H$5)/1000)*$M$22*(($C$9/70)^$Y$22)</f>
        <v>93.965022118348713</v>
      </c>
      <c r="M102" s="345">
        <f>((M$67-$H$5)/1000)*$M$22*(($C$9/70)^$Y$22)</f>
        <v>107.38859670668425</v>
      </c>
      <c r="N102" s="345">
        <f>((N$67-$H$5)/1000)*$M$22*(($C$9/70)^$Y$22)</f>
        <v>120.81217129501978</v>
      </c>
      <c r="O102" s="345">
        <f>((O$67-$H$5)/1000)*$M$22*(($C$9/70)^$Y$22)</f>
        <v>134.23574588335532</v>
      </c>
      <c r="P102" s="345">
        <f>((P$67-$H$5)/1000)*$M$22*(($C$9/70)^$Y$22)</f>
        <v>147.65932047169085</v>
      </c>
      <c r="Q102" s="345">
        <f>((Q$67-$H$5)/1000)*$M$22*(($C$9/70)^$Y$22)</f>
        <v>161.08289506002635</v>
      </c>
      <c r="R102" s="345">
        <f>((R$67-$H$5)/1000)*$M$22*(($C$9/70)^$Y$22)</f>
        <v>174.5064696483619</v>
      </c>
      <c r="S102" s="345">
        <f>((S$67-$H$5)/1000)*$M$22*(($C$9/70)^$Y$22)</f>
        <v>187.93004423669743</v>
      </c>
      <c r="T102" s="345">
        <f>((T$67-$H$5)/1000)*$M$22*(($C$9/70)^$Y$22)</f>
        <v>201.35361882503295</v>
      </c>
      <c r="U102" s="345">
        <f>((U$67-$H$5)/1000)*$M$22*(($C$9/70)^$Y$22)</f>
        <v>214.77719341336851</v>
      </c>
      <c r="V102" s="345">
        <f>((V$67-$H$5)/1000)*$M$22*(($C$9/70)^$Y$22)</f>
        <v>228.20076800170403</v>
      </c>
      <c r="W102" s="345">
        <f>((W$67-$H$5)/1000)*$M$22*(($C$9/70)^$Y$22)</f>
        <v>241.62434259003956</v>
      </c>
      <c r="X102" s="345">
        <f>((X$67-$H$5)/1000)*$M$22*(($C$9/70)^$Y$22)</f>
        <v>255.04791717837509</v>
      </c>
      <c r="Y102" s="345">
        <f>((Y$67-$H$5)/1000)*$M$22*(($C$9/70)^$Y$22)</f>
        <v>268.47149176671064</v>
      </c>
      <c r="Z102" s="345">
        <f>((Z$67-$H$5)/1000)*$M$22*(($C$9/70)^$Y$22)</f>
        <v>281.8950663550462</v>
      </c>
      <c r="AA102" s="345">
        <f>((AA$67-$H$5)/1000)*$M$22*(($C$9/70)^$Y$22)</f>
        <v>295.31864094338169</v>
      </c>
      <c r="AB102" s="345">
        <f>((AB$67-$H$5)/1000)*$M$22*(($C$9/70)^$Y$22)</f>
        <v>308.74221553171719</v>
      </c>
      <c r="AC102" s="345">
        <f>((AC$67-$H$5)/1000)*$M$22*(($C$9/70)^$Y$22)</f>
        <v>322.16579012005269</v>
      </c>
      <c r="AD102" s="345">
        <f>((AD$67-$H$5)/1000)*$M$22*(($C$9/70)^$Y$22)</f>
        <v>335.5893647083883</v>
      </c>
      <c r="AE102" s="345">
        <f>((AE$67-$H$5)/1000)*$M$22*(($C$9/70)^$Y$22)</f>
        <v>349.0129392967238</v>
      </c>
      <c r="AF102" s="345">
        <f>((AF$67-$H$5)/1000)*$M$22*(($C$9/70)^$Y$22)</f>
        <v>362.43651388505941</v>
      </c>
      <c r="AG102" s="345">
        <f>((AG$67-$H$5)/1000)*$M$22*(($C$9/70)^$Y$22)</f>
        <v>375.86008847339485</v>
      </c>
      <c r="AH102" s="345">
        <f>((AH$67-$H$5)/1000)*$M$22*(($C$9/70)^$Y$22)</f>
        <v>389.28366306173041</v>
      </c>
      <c r="AI102" s="345">
        <f>((AI$67-$H$5)/1000)*$M$22*(($C$9/70)^$Y$22)</f>
        <v>402.70723765006591</v>
      </c>
      <c r="AJ102" s="345">
        <f>((AJ$67-$H$5)/1000)*$M$22*(($C$9/70)^$Y$22)</f>
        <v>416.13081223840152</v>
      </c>
      <c r="AK102" s="345">
        <f>((AK$67-$H$5)/1000)*$M$22*(($C$9/70)^$Y$22)</f>
        <v>429.55438682673702</v>
      </c>
      <c r="AL102" s="345">
        <f>((AL$67-$H$5)/1000)*$M$22*(($C$9/70)^$Y$22)</f>
        <v>442.97796141507251</v>
      </c>
      <c r="AM102" s="345">
        <f>((AM$67-$H$5)/1000)*$M$22*(($C$9/70)^$Y$22)</f>
        <v>456.40153600340807</v>
      </c>
      <c r="AN102" s="345">
        <f>((AN$67-$H$5)/1000)*$M$22*(($C$9/70)^$Y$22)</f>
        <v>469.82511059174362</v>
      </c>
      <c r="AO102" s="345">
        <f>((AO$67-$H$5)/1000)*$M$22*(($C$9/70)^$Y$22)</f>
        <v>483.24868518007912</v>
      </c>
      <c r="AP102" s="345">
        <f>((AP$67-$H$5)/1000)*$M$22*(($C$9/70)^$Y$22)</f>
        <v>496.67225976841473</v>
      </c>
      <c r="AQ102" s="345">
        <f>((AQ$67-$H$5)/1000)*$M$22*(($C$9/70)^$Y$22)</f>
        <v>510.09583435675017</v>
      </c>
      <c r="AR102" s="345">
        <f>((AR$67-$H$5)/1000)*$M$22*(($C$9/70)^$Y$22)</f>
        <v>523.51940894508573</v>
      </c>
      <c r="AS102" s="345">
        <f>((AS$67-$H$5)/1000)*$M$22*(($C$9/70)^$Y$22)</f>
        <v>536.94298353342128</v>
      </c>
      <c r="AT102" s="345">
        <f>((AT$67-$H$5)/1000)*$M$22*(($C$9/70)^$Y$22)</f>
        <v>550.36655812175673</v>
      </c>
      <c r="AU102" s="345">
        <f>((AU$67-$H$5)/1000)*$M$22*(($C$9/70)^$Y$22)</f>
        <v>563.79013271009239</v>
      </c>
      <c r="AV102" s="345">
        <f>((AV$67-$H$5)/1000)*$M$22*(($C$9/70)^$Y$22)</f>
        <v>577.21370729842783</v>
      </c>
      <c r="AW102" s="345">
        <f>((AW$67-$H$5)/1000)*$M$22*(($C$9/70)^$Y$22)</f>
        <v>590.63728188676339</v>
      </c>
      <c r="AX102" s="345">
        <f>((AX$67-$H$5)/1000)*$M$22*(($C$9/70)^$Y$22)</f>
        <v>604.06085647509883</v>
      </c>
      <c r="AY102" s="345">
        <f>((AY$67-$H$5)/1000)*$M$22*(($C$9/70)^$Y$22)</f>
        <v>617.48443106343439</v>
      </c>
      <c r="AZ102" s="345">
        <f>((AZ$67-$H$5)/1000)*$M$22*(($C$9/70)^$Y$22)</f>
        <v>630.90800565177005</v>
      </c>
      <c r="BA102" s="345">
        <f>((BA$67-$H$5)/1000)*$M$22*(($C$9/70)^$Y$22)</f>
        <v>644.33158024010538</v>
      </c>
      <c r="BB102" s="345">
        <f>((BB$67-$H$5)/1000)*$M$22*(($C$9/70)^$Y$22)</f>
        <v>657.75515482844105</v>
      </c>
      <c r="BC102" s="345">
        <f>((BC$67-$H$5)/1000)*$M$22*(($C$9/70)^$Y$22)</f>
        <v>671.1787294167766</v>
      </c>
      <c r="BD102" s="345">
        <f>((BD$67-$H$5)/1000)*$M$22*(($C$9/70)^$Y$22)</f>
        <v>684.60230400511205</v>
      </c>
      <c r="BE102" s="345">
        <f>((BE$67-$H$5)/1000)*$M$22*(($C$9/70)^$Y$22)</f>
        <v>698.0258785934476</v>
      </c>
      <c r="BF102" s="345">
        <f>((BF$67-$H$5)/1000)*$M$22*(($C$9/70)^$Y$22)</f>
        <v>711.44945318178316</v>
      </c>
    </row>
    <row r="103" spans="1:58" x14ac:dyDescent="0.25">
      <c r="A103" s="24"/>
      <c r="B103" s="351" t="s">
        <v>113</v>
      </c>
      <c r="C103" s="350"/>
      <c r="D103" s="349" t="s">
        <v>66</v>
      </c>
      <c r="E103" s="348">
        <v>80</v>
      </c>
      <c r="F103" s="348">
        <v>300</v>
      </c>
      <c r="G103" s="347" t="s">
        <v>44</v>
      </c>
      <c r="H103" s="346">
        <f>((H$67-$H$5)/1000)*$N$22*(($C$9/70)^$Z$22)</f>
        <v>43.867271128073774</v>
      </c>
      <c r="I103" s="346">
        <f>((I$67-$H$5)/1000)*$N$22*(($C$9/70)^$Z$22)</f>
        <v>58.489694837431713</v>
      </c>
      <c r="J103" s="345">
        <f>((J$67-$H$5)/1000)*$N$22*(($C$9/70)^$Z$22)</f>
        <v>73.112118546789631</v>
      </c>
      <c r="K103" s="345">
        <f>((K$67-$H$5)/1000)*$N$22*(($C$9/70)^$Z$22)</f>
        <v>87.734542256147549</v>
      </c>
      <c r="L103" s="345">
        <f>((L$67-$H$5)/1000)*$N$22*(($C$9/70)^$Z$22)</f>
        <v>102.35696596550547</v>
      </c>
      <c r="M103" s="345">
        <f>((M$67-$H$5)/1000)*$N$22*(($C$9/70)^$Z$22)</f>
        <v>116.97938967486343</v>
      </c>
      <c r="N103" s="345">
        <f>((N$67-$H$5)/1000)*$N$22*(($C$9/70)^$Z$22)</f>
        <v>131.60181338422134</v>
      </c>
      <c r="O103" s="345">
        <f>((O$67-$H$5)/1000)*$N$22*(($C$9/70)^$Z$22)</f>
        <v>146.22423709357926</v>
      </c>
      <c r="P103" s="345">
        <f>((P$67-$H$5)/1000)*$N$22*(($C$9/70)^$Z$22)</f>
        <v>160.84666080293721</v>
      </c>
      <c r="Q103" s="345">
        <f>((Q$67-$H$5)/1000)*$N$22*(($C$9/70)^$Z$22)</f>
        <v>175.4690845122951</v>
      </c>
      <c r="R103" s="345">
        <f>((R$67-$H$5)/1000)*$N$22*(($C$9/70)^$Z$22)</f>
        <v>190.09150822165304</v>
      </c>
      <c r="S103" s="345">
        <f>((S$67-$H$5)/1000)*$N$22*(($C$9/70)^$Z$22)</f>
        <v>204.71393193101093</v>
      </c>
      <c r="T103" s="345">
        <f>((T$67-$H$5)/1000)*$N$22*(($C$9/70)^$Z$22)</f>
        <v>219.33635564036891</v>
      </c>
      <c r="U103" s="345">
        <f>((U$67-$H$5)/1000)*$N$22*(($C$9/70)^$Z$22)</f>
        <v>233.95877934972685</v>
      </c>
      <c r="V103" s="345">
        <f>((V$67-$H$5)/1000)*$N$22*(($C$9/70)^$Z$22)</f>
        <v>248.58120305908474</v>
      </c>
      <c r="W103" s="345">
        <f>((W$67-$H$5)/1000)*$N$22*(($C$9/70)^$Z$22)</f>
        <v>263.20362676844269</v>
      </c>
      <c r="X103" s="345">
        <f>((X$67-$H$5)/1000)*$N$22*(($C$9/70)^$Z$22)</f>
        <v>277.82605047780061</v>
      </c>
      <c r="Y103" s="345">
        <f>((Y$67-$H$5)/1000)*$N$22*(($C$9/70)^$Z$22)</f>
        <v>292.44847418715852</v>
      </c>
      <c r="Z103" s="345">
        <f>((Z$67-$H$5)/1000)*$N$22*(($C$9/70)^$Z$22)</f>
        <v>307.07089789651644</v>
      </c>
      <c r="AA103" s="345">
        <f>((AA$67-$H$5)/1000)*$N$22*(($C$9/70)^$Z$22)</f>
        <v>321.69332160587442</v>
      </c>
      <c r="AB103" s="345">
        <f>((AB$67-$H$5)/1000)*$N$22*(($C$9/70)^$Z$22)</f>
        <v>336.31574531523228</v>
      </c>
      <c r="AC103" s="345">
        <f>((AC$67-$H$5)/1000)*$N$22*(($C$9/70)^$Z$22)</f>
        <v>350.9381690245902</v>
      </c>
      <c r="AD103" s="345">
        <f>((AD$67-$H$5)/1000)*$N$22*(($C$9/70)^$Z$22)</f>
        <v>365.56059273394811</v>
      </c>
      <c r="AE103" s="345">
        <f>((AE$67-$H$5)/1000)*$N$22*(($C$9/70)^$Z$22)</f>
        <v>380.18301644330609</v>
      </c>
      <c r="AF103" s="345">
        <f>((AF$67-$H$5)/1000)*$N$22*(($C$9/70)^$Z$22)</f>
        <v>394.805440152664</v>
      </c>
      <c r="AG103" s="345">
        <f>((AG$67-$H$5)/1000)*$N$22*(($C$9/70)^$Z$22)</f>
        <v>409.42786386202187</v>
      </c>
      <c r="AH103" s="345">
        <f>((AH$67-$H$5)/1000)*$N$22*(($C$9/70)^$Z$22)</f>
        <v>424.05028757137984</v>
      </c>
      <c r="AI103" s="345">
        <f>((AI$67-$H$5)/1000)*$N$22*(($C$9/70)^$Z$22)</f>
        <v>438.67271128073781</v>
      </c>
      <c r="AJ103" s="345">
        <f>((AJ$67-$H$5)/1000)*$N$22*(($C$9/70)^$Z$22)</f>
        <v>453.29513499009573</v>
      </c>
      <c r="AK103" s="345">
        <f>((AK$67-$H$5)/1000)*$N$22*(($C$9/70)^$Z$22)</f>
        <v>467.91755869945371</v>
      </c>
      <c r="AL103" s="345">
        <f>((AL$67-$H$5)/1000)*$N$22*(($C$9/70)^$Z$22)</f>
        <v>482.53998240881157</v>
      </c>
      <c r="AM103" s="345">
        <f>((AM$67-$H$5)/1000)*$N$22*(($C$9/70)^$Z$22)</f>
        <v>497.16240611816949</v>
      </c>
      <c r="AN103" s="345">
        <f>((AN$67-$H$5)/1000)*$N$22*(($C$9/70)^$Z$22)</f>
        <v>511.78482982752746</v>
      </c>
      <c r="AO103" s="345">
        <f>((AO$67-$H$5)/1000)*$N$22*(($C$9/70)^$Z$22)</f>
        <v>526.40725353688538</v>
      </c>
      <c r="AP103" s="345">
        <f>((AP$67-$H$5)/1000)*$N$22*(($C$9/70)^$Z$22)</f>
        <v>541.0296772462433</v>
      </c>
      <c r="AQ103" s="345">
        <f>((AQ$67-$H$5)/1000)*$N$22*(($C$9/70)^$Z$22)</f>
        <v>555.65210095560121</v>
      </c>
      <c r="AR103" s="345">
        <f>((AR$67-$H$5)/1000)*$N$22*(($C$9/70)^$Z$22)</f>
        <v>570.27452466495913</v>
      </c>
      <c r="AS103" s="345">
        <f>((AS$67-$H$5)/1000)*$N$22*(($C$9/70)^$Z$22)</f>
        <v>584.89694837431705</v>
      </c>
      <c r="AT103" s="345">
        <f>((AT$67-$H$5)/1000)*$N$22*(($C$9/70)^$Z$22)</f>
        <v>599.51937208367497</v>
      </c>
      <c r="AU103" s="345">
        <f>((AU$67-$H$5)/1000)*$N$22*(($C$9/70)^$Z$22)</f>
        <v>614.14179579303288</v>
      </c>
      <c r="AV103" s="345">
        <f>((AV$67-$H$5)/1000)*$N$22*(($C$9/70)^$Z$22)</f>
        <v>628.7642195023908</v>
      </c>
      <c r="AW103" s="345">
        <f>((AW$67-$H$5)/1000)*$N$22*(($C$9/70)^$Z$22)</f>
        <v>643.38664321174883</v>
      </c>
      <c r="AX103" s="345">
        <f>((AX$67-$H$5)/1000)*$N$22*(($C$9/70)^$Z$22)</f>
        <v>658.00906692110664</v>
      </c>
      <c r="AY103" s="345">
        <f>((AY$67-$H$5)/1000)*$N$22*(($C$9/70)^$Z$22)</f>
        <v>672.63149063046455</v>
      </c>
      <c r="AZ103" s="345">
        <f>((AZ$67-$H$5)/1000)*$N$22*(($C$9/70)^$Z$22)</f>
        <v>687.25391433982259</v>
      </c>
      <c r="BA103" s="345">
        <f>((BA$67-$H$5)/1000)*$N$22*(($C$9/70)^$Z$22)</f>
        <v>701.87633804918039</v>
      </c>
      <c r="BB103" s="345">
        <f>((BB$67-$H$5)/1000)*$N$22*(($C$9/70)^$Z$22)</f>
        <v>716.49876175853842</v>
      </c>
      <c r="BC103" s="345">
        <f>((BC$67-$H$5)/1000)*$N$22*(($C$9/70)^$Z$22)</f>
        <v>731.12118546789623</v>
      </c>
      <c r="BD103" s="345">
        <f>((BD$67-$H$5)/1000)*$N$22*(($C$9/70)^$Z$22)</f>
        <v>745.74360917725414</v>
      </c>
      <c r="BE103" s="345">
        <f>((BE$67-$H$5)/1000)*$N$22*(($C$9/70)^$Z$22)</f>
        <v>760.36603288661217</v>
      </c>
      <c r="BF103" s="345">
        <f>((BF$67-$H$5)/1000)*$N$22*(($C$9/70)^$Z$22)</f>
        <v>774.98845659596998</v>
      </c>
    </row>
    <row r="104" spans="1:58" x14ac:dyDescent="0.25">
      <c r="A104" s="24"/>
      <c r="B104" s="351" t="s">
        <v>112</v>
      </c>
      <c r="C104" s="350"/>
      <c r="D104" s="349" t="s">
        <v>66</v>
      </c>
      <c r="E104" s="348">
        <v>80</v>
      </c>
      <c r="F104" s="348">
        <v>300</v>
      </c>
      <c r="G104" s="347" t="s">
        <v>33</v>
      </c>
      <c r="H104" s="346">
        <f>((H$67-$H$5)/1000)*$O$22*(($C$9/70)^$AA$22)</f>
        <v>55.797736130098031</v>
      </c>
      <c r="I104" s="346">
        <f>((I$67-$H$5)/1000)*$O$22*(($C$9/70)^$AA$22)</f>
        <v>74.396981506797388</v>
      </c>
      <c r="J104" s="345">
        <f>((J$67-$H$5)/1000)*$O$22*(($C$9/70)^$AA$22)</f>
        <v>92.996226883496732</v>
      </c>
      <c r="K104" s="345">
        <f>((K$67-$H$5)/1000)*$O$22*(($C$9/70)^$AA$22)</f>
        <v>111.59547226019606</v>
      </c>
      <c r="L104" s="345">
        <f>((L$67-$H$5)/1000)*$O$22*(($C$9/70)^$AA$22)</f>
        <v>130.1947176368954</v>
      </c>
      <c r="M104" s="345">
        <f>((M$67-$H$5)/1000)*$O$22*(($C$9/70)^$AA$22)</f>
        <v>148.79396301359478</v>
      </c>
      <c r="N104" s="345">
        <f>((N$67-$H$5)/1000)*$O$22*(($C$9/70)^$AA$22)</f>
        <v>167.39320839029409</v>
      </c>
      <c r="O104" s="345">
        <f>((O$67-$H$5)/1000)*$O$22*(($C$9/70)^$AA$22)</f>
        <v>185.99245376699346</v>
      </c>
      <c r="P104" s="345">
        <f>((P$67-$H$5)/1000)*$O$22*(($C$9/70)^$AA$22)</f>
        <v>204.59169914369281</v>
      </c>
      <c r="Q104" s="345">
        <f>((Q$67-$H$5)/1000)*$O$22*(($C$9/70)^$AA$22)</f>
        <v>223.19094452039212</v>
      </c>
      <c r="R104" s="345">
        <f>((R$67-$H$5)/1000)*$O$22*(($C$9/70)^$AA$22)</f>
        <v>241.79018989709149</v>
      </c>
      <c r="S104" s="345">
        <f>((S$67-$H$5)/1000)*$O$22*(($C$9/70)^$AA$22)</f>
        <v>260.38943527379081</v>
      </c>
      <c r="T104" s="345">
        <f>((T$67-$H$5)/1000)*$O$22*(($C$9/70)^$AA$22)</f>
        <v>278.98868065049015</v>
      </c>
      <c r="U104" s="345">
        <f>((U$67-$H$5)/1000)*$O$22*(($C$9/70)^$AA$22)</f>
        <v>297.58792602718955</v>
      </c>
      <c r="V104" s="345">
        <f>((V$67-$H$5)/1000)*$O$22*(($C$9/70)^$AA$22)</f>
        <v>316.1871714038889</v>
      </c>
      <c r="W104" s="345">
        <f>((W$67-$H$5)/1000)*$O$22*(($C$9/70)^$AA$22)</f>
        <v>334.78641678058818</v>
      </c>
      <c r="X104" s="345">
        <f>((X$67-$H$5)/1000)*$O$22*(($C$9/70)^$AA$22)</f>
        <v>353.38566215728753</v>
      </c>
      <c r="Y104" s="345">
        <f>((Y$67-$H$5)/1000)*$O$22*(($C$9/70)^$AA$22)</f>
        <v>371.98490753398693</v>
      </c>
      <c r="Z104" s="345">
        <f>((Z$67-$H$5)/1000)*$O$22*(($C$9/70)^$AA$22)</f>
        <v>390.58415291068633</v>
      </c>
      <c r="AA104" s="345">
        <f>((AA$67-$H$5)/1000)*$O$22*(($C$9/70)^$AA$22)</f>
        <v>409.18339828738561</v>
      </c>
      <c r="AB104" s="345">
        <f>((AB$67-$H$5)/1000)*$O$22*(($C$9/70)^$AA$22)</f>
        <v>427.78264366408496</v>
      </c>
      <c r="AC104" s="345">
        <f>((AC$67-$H$5)/1000)*$O$22*(($C$9/70)^$AA$22)</f>
        <v>446.38188904078424</v>
      </c>
      <c r="AD104" s="345">
        <f>((AD$67-$H$5)/1000)*$O$22*(($C$9/70)^$AA$22)</f>
        <v>464.98113441748364</v>
      </c>
      <c r="AE104" s="345">
        <f>((AE$67-$H$5)/1000)*$O$22*(($C$9/70)^$AA$22)</f>
        <v>483.58037979418299</v>
      </c>
      <c r="AF104" s="345">
        <f>((AF$67-$H$5)/1000)*$O$22*(($C$9/70)^$AA$22)</f>
        <v>502.17962517088239</v>
      </c>
      <c r="AG104" s="345">
        <f>((AG$67-$H$5)/1000)*$O$22*(($C$9/70)^$AA$22)</f>
        <v>520.77887054758162</v>
      </c>
      <c r="AH104" s="345">
        <f>((AH$67-$H$5)/1000)*$O$22*(($C$9/70)^$AA$22)</f>
        <v>539.37811592428102</v>
      </c>
      <c r="AI104" s="345">
        <f>((AI$67-$H$5)/1000)*$O$22*(($C$9/70)^$AA$22)</f>
        <v>557.97736130098031</v>
      </c>
      <c r="AJ104" s="345">
        <f>((AJ$67-$H$5)/1000)*$O$22*(($C$9/70)^$AA$22)</f>
        <v>576.57660667767971</v>
      </c>
      <c r="AK104" s="345">
        <f>((AK$67-$H$5)/1000)*$O$22*(($C$9/70)^$AA$22)</f>
        <v>595.17585205437911</v>
      </c>
      <c r="AL104" s="345">
        <f>((AL$67-$H$5)/1000)*$O$22*(($C$9/70)^$AA$22)</f>
        <v>613.77509743107839</v>
      </c>
      <c r="AM104" s="345">
        <f>((AM$67-$H$5)/1000)*$O$22*(($C$9/70)^$AA$22)</f>
        <v>632.37434280777779</v>
      </c>
      <c r="AN104" s="345">
        <f>((AN$67-$H$5)/1000)*$O$22*(($C$9/70)^$AA$22)</f>
        <v>650.97358818447708</v>
      </c>
      <c r="AO104" s="345">
        <f>((AO$67-$H$5)/1000)*$O$22*(($C$9/70)^$AA$22)</f>
        <v>669.57283356117637</v>
      </c>
      <c r="AP104" s="345">
        <f>((AP$67-$H$5)/1000)*$O$22*(($C$9/70)^$AA$22)</f>
        <v>688.17207893787588</v>
      </c>
      <c r="AQ104" s="345">
        <f>((AQ$67-$H$5)/1000)*$O$22*(($C$9/70)^$AA$22)</f>
        <v>706.77132431457505</v>
      </c>
      <c r="AR104" s="345">
        <f>((AR$67-$H$5)/1000)*$O$22*(($C$9/70)^$AA$22)</f>
        <v>725.37056969127445</v>
      </c>
      <c r="AS104" s="345">
        <f>((AS$67-$H$5)/1000)*$O$22*(($C$9/70)^$AA$22)</f>
        <v>743.96981506797385</v>
      </c>
      <c r="AT104" s="345">
        <f>((AT$67-$H$5)/1000)*$O$22*(($C$9/70)^$AA$22)</f>
        <v>762.56906044467314</v>
      </c>
      <c r="AU104" s="345">
        <f>((AU$67-$H$5)/1000)*$O$22*(($C$9/70)^$AA$22)</f>
        <v>781.16830582137266</v>
      </c>
      <c r="AV104" s="345">
        <f>((AV$67-$H$5)/1000)*$O$22*(($C$9/70)^$AA$22)</f>
        <v>799.76755119807183</v>
      </c>
      <c r="AW104" s="345">
        <f>((AW$67-$H$5)/1000)*$O$22*(($C$9/70)^$AA$22)</f>
        <v>818.36679657477123</v>
      </c>
      <c r="AX104" s="345">
        <f>((AX$67-$H$5)/1000)*$O$22*(($C$9/70)^$AA$22)</f>
        <v>836.96604195147063</v>
      </c>
      <c r="AY104" s="345">
        <f>((AY$67-$H$5)/1000)*$O$22*(($C$9/70)^$AA$22)</f>
        <v>855.56528732816992</v>
      </c>
      <c r="AZ104" s="345">
        <f>((AZ$67-$H$5)/1000)*$O$22*(($C$9/70)^$AA$22)</f>
        <v>874.1645327048692</v>
      </c>
      <c r="BA104" s="345">
        <f>((BA$67-$H$5)/1000)*$O$22*(($C$9/70)^$AA$22)</f>
        <v>892.76377808156849</v>
      </c>
      <c r="BB104" s="345">
        <f>((BB$67-$H$5)/1000)*$O$22*(($C$9/70)^$AA$22)</f>
        <v>911.363023458268</v>
      </c>
      <c r="BC104" s="345">
        <f>((BC$67-$H$5)/1000)*$O$22*(($C$9/70)^$AA$22)</f>
        <v>929.96226883496729</v>
      </c>
      <c r="BD104" s="345">
        <f>((BD$67-$H$5)/1000)*$O$22*(($C$9/70)^$AA$22)</f>
        <v>948.56151421166646</v>
      </c>
      <c r="BE104" s="345">
        <f>((BE$67-$H$5)/1000)*$O$22*(($C$9/70)^$AA$22)</f>
        <v>967.16075958836598</v>
      </c>
      <c r="BF104" s="345">
        <f>((BF$67-$H$5)/1000)*$O$22*(($C$9/70)^$AA$22)</f>
        <v>985.76000496506526</v>
      </c>
    </row>
    <row r="105" spans="1:58" x14ac:dyDescent="0.25">
      <c r="A105" s="24"/>
      <c r="B105" s="351" t="s">
        <v>111</v>
      </c>
      <c r="C105" s="350"/>
      <c r="D105" s="349" t="s">
        <v>66</v>
      </c>
      <c r="E105" s="348">
        <v>80</v>
      </c>
      <c r="F105" s="348">
        <v>360</v>
      </c>
      <c r="G105" s="347" t="s">
        <v>33</v>
      </c>
      <c r="H105" s="346">
        <f>((H$67-$H$5)/1000)*$Q$22*(($C$9/70)^$AC$22)</f>
        <v>61.639571935827121</v>
      </c>
      <c r="I105" s="346">
        <f>((I$67-$H$5)/1000)*$Q$22*(($C$9/70)^$AC$22)</f>
        <v>82.186095914436152</v>
      </c>
      <c r="J105" s="345">
        <f>((J$67-$H$5)/1000)*$Q$22*(($C$9/70)^$AC$22)</f>
        <v>102.7326198930452</v>
      </c>
      <c r="K105" s="345">
        <f>((K$67-$H$5)/1000)*$Q$22*(($C$9/70)^$AC$22)</f>
        <v>123.27914387165424</v>
      </c>
      <c r="L105" s="345">
        <f>((L$67-$H$5)/1000)*$Q$22*(($C$9/70)^$AC$22)</f>
        <v>143.82566785026327</v>
      </c>
      <c r="M105" s="345">
        <f>((M$67-$H$5)/1000)*$Q$22*(($C$9/70)^$AC$22)</f>
        <v>164.3721918288723</v>
      </c>
      <c r="N105" s="345">
        <f>((N$67-$H$5)/1000)*$Q$22*(($C$9/70)^$AC$22)</f>
        <v>184.91871580748136</v>
      </c>
      <c r="O105" s="345">
        <f>((O$67-$H$5)/1000)*$Q$22*(($C$9/70)^$AC$22)</f>
        <v>205.46523978609039</v>
      </c>
      <c r="P105" s="345">
        <f>((P$67-$H$5)/1000)*$Q$22*(($C$9/70)^$AC$22)</f>
        <v>226.01176376469945</v>
      </c>
      <c r="Q105" s="345">
        <f>((Q$67-$H$5)/1000)*$Q$22*(($C$9/70)^$AC$22)</f>
        <v>246.55828774330848</v>
      </c>
      <c r="R105" s="345">
        <f>((R$67-$H$5)/1000)*$Q$22*(($C$9/70)^$AC$22)</f>
        <v>267.10481172191754</v>
      </c>
      <c r="S105" s="345">
        <f>((S$67-$H$5)/1000)*$Q$22*(($C$9/70)^$AC$22)</f>
        <v>287.65133570052654</v>
      </c>
      <c r="T105" s="345">
        <f>((T$67-$H$5)/1000)*$Q$22*(($C$9/70)^$AC$22)</f>
        <v>308.1978596791356</v>
      </c>
      <c r="U105" s="345">
        <f>((U$67-$H$5)/1000)*$Q$22*(($C$9/70)^$AC$22)</f>
        <v>328.74438365774461</v>
      </c>
      <c r="V105" s="345">
        <f>((V$67-$H$5)/1000)*$Q$22*(($C$9/70)^$AC$22)</f>
        <v>349.29090763635372</v>
      </c>
      <c r="W105" s="345">
        <f>((W$67-$H$5)/1000)*$Q$22*(($C$9/70)^$AC$22)</f>
        <v>369.83743161496272</v>
      </c>
      <c r="X105" s="345">
        <f>((X$67-$H$5)/1000)*$Q$22*(($C$9/70)^$AC$22)</f>
        <v>390.38395559357173</v>
      </c>
      <c r="Y105" s="345">
        <f>((Y$67-$H$5)/1000)*$Q$22*(($C$9/70)^$AC$22)</f>
        <v>410.93047957218079</v>
      </c>
      <c r="Z105" s="345">
        <f>((Z$67-$H$5)/1000)*$Q$22*(($C$9/70)^$AC$22)</f>
        <v>431.4770035507899</v>
      </c>
      <c r="AA105" s="345">
        <f>((AA$67-$H$5)/1000)*$Q$22*(($C$9/70)^$AC$22)</f>
        <v>452.0235275293989</v>
      </c>
      <c r="AB105" s="345">
        <f>((AB$67-$H$5)/1000)*$Q$22*(($C$9/70)^$AC$22)</f>
        <v>472.57005150800791</v>
      </c>
      <c r="AC105" s="345">
        <f>((AC$67-$H$5)/1000)*$Q$22*(($C$9/70)^$AC$22)</f>
        <v>493.11657548661697</v>
      </c>
      <c r="AD105" s="345">
        <f>((AD$67-$H$5)/1000)*$Q$22*(($C$9/70)^$AC$22)</f>
        <v>513.66309946522597</v>
      </c>
      <c r="AE105" s="345">
        <f>((AE$67-$H$5)/1000)*$Q$22*(($C$9/70)^$AC$22)</f>
        <v>534.20962344383508</v>
      </c>
      <c r="AF105" s="345">
        <f>((AF$67-$H$5)/1000)*$Q$22*(($C$9/70)^$AC$22)</f>
        <v>554.75614742244409</v>
      </c>
      <c r="AG105" s="345">
        <f>((AG$67-$H$5)/1000)*$Q$22*(($C$9/70)^$AC$22)</f>
        <v>575.30267140105309</v>
      </c>
      <c r="AH105" s="345">
        <f>((AH$67-$H$5)/1000)*$Q$22*(($C$9/70)^$AC$22)</f>
        <v>595.84919537966221</v>
      </c>
      <c r="AI105" s="345">
        <f>((AI$67-$H$5)/1000)*$Q$22*(($C$9/70)^$AC$22)</f>
        <v>616.39571935827121</v>
      </c>
      <c r="AJ105" s="345">
        <f>((AJ$67-$H$5)/1000)*$Q$22*(($C$9/70)^$AC$22)</f>
        <v>636.94224333688032</v>
      </c>
      <c r="AK105" s="345">
        <f>((AK$67-$H$5)/1000)*$Q$22*(($C$9/70)^$AC$22)</f>
        <v>657.48876731548921</v>
      </c>
      <c r="AL105" s="345">
        <f>((AL$67-$H$5)/1000)*$Q$22*(($C$9/70)^$AC$22)</f>
        <v>678.03529129409833</v>
      </c>
      <c r="AM105" s="345">
        <f>((AM$67-$H$5)/1000)*$Q$22*(($C$9/70)^$AC$22)</f>
        <v>698.58181527270744</v>
      </c>
      <c r="AN105" s="345">
        <f>((AN$67-$H$5)/1000)*$Q$22*(($C$9/70)^$AC$22)</f>
        <v>719.12833925131633</v>
      </c>
      <c r="AO105" s="345">
        <f>((AO$67-$H$5)/1000)*$Q$22*(($C$9/70)^$AC$22)</f>
        <v>739.67486322992545</v>
      </c>
      <c r="AP105" s="345">
        <f>((AP$67-$H$5)/1000)*$Q$22*(($C$9/70)^$AC$22)</f>
        <v>760.22138720853445</v>
      </c>
      <c r="AQ105" s="345">
        <f>((AQ$67-$H$5)/1000)*$Q$22*(($C$9/70)^$AC$22)</f>
        <v>780.76791118714345</v>
      </c>
      <c r="AR105" s="345">
        <f>((AR$67-$H$5)/1000)*$Q$22*(($C$9/70)^$AC$22)</f>
        <v>801.31443516575257</v>
      </c>
      <c r="AS105" s="345">
        <f>((AS$67-$H$5)/1000)*$Q$22*(($C$9/70)^$AC$22)</f>
        <v>821.86095914436157</v>
      </c>
      <c r="AT105" s="345">
        <f>((AT$67-$H$5)/1000)*$Q$22*(($C$9/70)^$AC$22)</f>
        <v>842.40748312297058</v>
      </c>
      <c r="AU105" s="345">
        <f>((AU$67-$H$5)/1000)*$Q$22*(($C$9/70)^$AC$22)</f>
        <v>862.9540071015798</v>
      </c>
      <c r="AV105" s="345">
        <f>((AV$67-$H$5)/1000)*$Q$22*(($C$9/70)^$AC$22)</f>
        <v>883.50053108018869</v>
      </c>
      <c r="AW105" s="345">
        <f>((AW$67-$H$5)/1000)*$Q$22*(($C$9/70)^$AC$22)</f>
        <v>904.04705505879781</v>
      </c>
      <c r="AX105" s="345">
        <f>((AX$67-$H$5)/1000)*$Q$22*(($C$9/70)^$AC$22)</f>
        <v>924.59357903740681</v>
      </c>
      <c r="AY105" s="345">
        <f>((AY$67-$H$5)/1000)*$Q$22*(($C$9/70)^$AC$22)</f>
        <v>945.14010301601581</v>
      </c>
      <c r="AZ105" s="345">
        <f>((AZ$67-$H$5)/1000)*$Q$22*(($C$9/70)^$AC$22)</f>
        <v>965.68662699462482</v>
      </c>
      <c r="BA105" s="345">
        <f>((BA$67-$H$5)/1000)*$Q$22*(($C$9/70)^$AC$22)</f>
        <v>986.23315097323393</v>
      </c>
      <c r="BB105" s="345">
        <f>((BB$67-$H$5)/1000)*$Q$22*(($C$9/70)^$AC$22)</f>
        <v>1006.779674951843</v>
      </c>
      <c r="BC105" s="345">
        <f>((BC$67-$H$5)/1000)*$Q$22*(($C$9/70)^$AC$22)</f>
        <v>1027.3261989304519</v>
      </c>
      <c r="BD105" s="345">
        <f>((BD$67-$H$5)/1000)*$Q$22*(($C$9/70)^$AC$22)</f>
        <v>1047.8727229090609</v>
      </c>
      <c r="BE105" s="345">
        <f>((BE$67-$H$5)/1000)*$Q$22*(($C$9/70)^$AC$22)</f>
        <v>1068.4192468876702</v>
      </c>
      <c r="BF105" s="345">
        <f>((BF$67-$H$5)/1000)*$Q$22*(($C$9/70)^$AC$22)</f>
        <v>1088.9657708662792</v>
      </c>
    </row>
    <row r="106" spans="1:58" x14ac:dyDescent="0.25">
      <c r="A106" s="24"/>
      <c r="B106" s="351" t="s">
        <v>110</v>
      </c>
      <c r="C106" s="350"/>
      <c r="D106" s="349" t="s">
        <v>66</v>
      </c>
      <c r="E106" s="348">
        <v>80</v>
      </c>
      <c r="F106" s="348">
        <v>400</v>
      </c>
      <c r="G106" s="347" t="s">
        <v>33</v>
      </c>
      <c r="H106" s="346">
        <f>((H$67-$H$5)/1000)*$R$22*(($C$9/70)^$AD$22)</f>
        <v>65.548878243983268</v>
      </c>
      <c r="I106" s="346">
        <f>((I$67-$H$5)/1000)*$R$22*(($C$9/70)^$AD$22)</f>
        <v>87.398504325311009</v>
      </c>
      <c r="J106" s="345">
        <f>((J$67-$H$5)/1000)*$R$22*(($C$9/70)^$AD$22)</f>
        <v>109.24813040663877</v>
      </c>
      <c r="K106" s="345">
        <f>((K$67-$H$5)/1000)*$R$22*(($C$9/70)^$AD$22)</f>
        <v>131.09775648796654</v>
      </c>
      <c r="L106" s="345">
        <f>((L$67-$H$5)/1000)*$R$22*(($C$9/70)^$AD$22)</f>
        <v>152.94738256929426</v>
      </c>
      <c r="M106" s="345">
        <f>((M$67-$H$5)/1000)*$R$22*(($C$9/70)^$AD$22)</f>
        <v>174.79700865062202</v>
      </c>
      <c r="N106" s="345">
        <f>((N$67-$H$5)/1000)*$R$22*(($C$9/70)^$AD$22)</f>
        <v>196.64663473194977</v>
      </c>
      <c r="O106" s="345">
        <f>((O$67-$H$5)/1000)*$R$22*(($C$9/70)^$AD$22)</f>
        <v>218.49626081327753</v>
      </c>
      <c r="P106" s="345">
        <f>((P$67-$H$5)/1000)*$R$22*(($C$9/70)^$AD$22)</f>
        <v>240.34588689460529</v>
      </c>
      <c r="Q106" s="345">
        <f>((Q$67-$H$5)/1000)*$R$22*(($C$9/70)^$AD$22)</f>
        <v>262.19551297593307</v>
      </c>
      <c r="R106" s="345">
        <f>((R$67-$H$5)/1000)*$R$22*(($C$9/70)^$AD$22)</f>
        <v>284.04513905726083</v>
      </c>
      <c r="S106" s="345">
        <f>((S$67-$H$5)/1000)*$R$22*(($C$9/70)^$AD$22)</f>
        <v>305.89476513858853</v>
      </c>
      <c r="T106" s="345">
        <f>((T$67-$H$5)/1000)*$R$22*(($C$9/70)^$AD$22)</f>
        <v>327.74439121991634</v>
      </c>
      <c r="U106" s="345">
        <f>((U$67-$H$5)/1000)*$R$22*(($C$9/70)^$AD$22)</f>
        <v>349.59401730124404</v>
      </c>
      <c r="V106" s="345">
        <f>((V$67-$H$5)/1000)*$R$22*(($C$9/70)^$AD$22)</f>
        <v>371.44364338257185</v>
      </c>
      <c r="W106" s="345">
        <f>((W$67-$H$5)/1000)*$R$22*(($C$9/70)^$AD$22)</f>
        <v>393.29326946389955</v>
      </c>
      <c r="X106" s="345">
        <f>((X$67-$H$5)/1000)*$R$22*(($C$9/70)^$AD$22)</f>
        <v>415.1428955452273</v>
      </c>
      <c r="Y106" s="345">
        <f>((Y$67-$H$5)/1000)*$R$22*(($C$9/70)^$AD$22)</f>
        <v>436.99252162655506</v>
      </c>
      <c r="Z106" s="345">
        <f>((Z$67-$H$5)/1000)*$R$22*(($C$9/70)^$AD$22)</f>
        <v>458.84214770788287</v>
      </c>
      <c r="AA106" s="345">
        <f>((AA$67-$H$5)/1000)*$R$22*(($C$9/70)^$AD$22)</f>
        <v>480.69177378921057</v>
      </c>
      <c r="AB106" s="345">
        <f>((AB$67-$H$5)/1000)*$R$22*(($C$9/70)^$AD$22)</f>
        <v>502.54139987053833</v>
      </c>
      <c r="AC106" s="345">
        <f>((AC$67-$H$5)/1000)*$R$22*(($C$9/70)^$AD$22)</f>
        <v>524.39102595186614</v>
      </c>
      <c r="AD106" s="345">
        <f>((AD$67-$H$5)/1000)*$R$22*(($C$9/70)^$AD$22)</f>
        <v>546.24065203319378</v>
      </c>
      <c r="AE106" s="345">
        <f>((AE$67-$H$5)/1000)*$R$22*(($C$9/70)^$AD$22)</f>
        <v>568.09027811452165</v>
      </c>
      <c r="AF106" s="345">
        <f>((AF$67-$H$5)/1000)*$R$22*(($C$9/70)^$AD$22)</f>
        <v>589.93990419584941</v>
      </c>
      <c r="AG106" s="345">
        <f>((AG$67-$H$5)/1000)*$R$22*(($C$9/70)^$AD$22)</f>
        <v>611.78953027717705</v>
      </c>
      <c r="AH106" s="345">
        <f>((AH$67-$H$5)/1000)*$R$22*(($C$9/70)^$AD$22)</f>
        <v>633.63915635850481</v>
      </c>
      <c r="AI106" s="345">
        <f>((AI$67-$H$5)/1000)*$R$22*(($C$9/70)^$AD$22)</f>
        <v>655.48878243983268</v>
      </c>
      <c r="AJ106" s="345">
        <f>((AJ$67-$H$5)/1000)*$R$22*(($C$9/70)^$AD$22)</f>
        <v>677.33840852116043</v>
      </c>
      <c r="AK106" s="345">
        <f>((AK$67-$H$5)/1000)*$R$22*(($C$9/70)^$AD$22)</f>
        <v>699.18803460248807</v>
      </c>
      <c r="AL106" s="345">
        <f>((AL$67-$H$5)/1000)*$R$22*(($C$9/70)^$AD$22)</f>
        <v>721.03766068381594</v>
      </c>
      <c r="AM106" s="345">
        <f>((AM$67-$H$5)/1000)*$R$22*(($C$9/70)^$AD$22)</f>
        <v>742.8872867651437</v>
      </c>
      <c r="AN106" s="345">
        <f>((AN$67-$H$5)/1000)*$R$22*(($C$9/70)^$AD$22)</f>
        <v>764.73691284647134</v>
      </c>
      <c r="AO106" s="345">
        <f>((AO$67-$H$5)/1000)*$R$22*(($C$9/70)^$AD$22)</f>
        <v>786.5865389277991</v>
      </c>
      <c r="AP106" s="345">
        <f>((AP$67-$H$5)/1000)*$R$22*(($C$9/70)^$AD$22)</f>
        <v>808.43616500912697</v>
      </c>
      <c r="AQ106" s="345">
        <f>((AQ$67-$H$5)/1000)*$R$22*(($C$9/70)^$AD$22)</f>
        <v>830.28579109045461</v>
      </c>
      <c r="AR106" s="345">
        <f>((AR$67-$H$5)/1000)*$R$22*(($C$9/70)^$AD$22)</f>
        <v>852.13541717178236</v>
      </c>
      <c r="AS106" s="345">
        <f>((AS$67-$H$5)/1000)*$R$22*(($C$9/70)^$AD$22)</f>
        <v>873.98504325311012</v>
      </c>
      <c r="AT106" s="345">
        <f>((AT$67-$H$5)/1000)*$R$22*(($C$9/70)^$AD$22)</f>
        <v>895.83466933443776</v>
      </c>
      <c r="AU106" s="345">
        <f>((AU$67-$H$5)/1000)*$R$22*(($C$9/70)^$AD$22)</f>
        <v>917.68429541576575</v>
      </c>
      <c r="AV106" s="345">
        <f>((AV$67-$H$5)/1000)*$R$22*(($C$9/70)^$AD$22)</f>
        <v>939.53392149709339</v>
      </c>
      <c r="AW106" s="345">
        <f>((AW$67-$H$5)/1000)*$R$22*(($C$9/70)^$AD$22)</f>
        <v>961.38354757842114</v>
      </c>
      <c r="AX106" s="345">
        <f>((AX$67-$H$5)/1000)*$R$22*(($C$9/70)^$AD$22)</f>
        <v>983.23317365974901</v>
      </c>
      <c r="AY106" s="345">
        <f>((AY$67-$H$5)/1000)*$R$22*(($C$9/70)^$AD$22)</f>
        <v>1005.0827997410767</v>
      </c>
      <c r="AZ106" s="345">
        <f>((AZ$67-$H$5)/1000)*$R$22*(($C$9/70)^$AD$22)</f>
        <v>1026.9324258224044</v>
      </c>
      <c r="BA106" s="345">
        <f>((BA$67-$H$5)/1000)*$R$22*(($C$9/70)^$AD$22)</f>
        <v>1048.7820519037323</v>
      </c>
      <c r="BB106" s="345">
        <f>((BB$67-$H$5)/1000)*$R$22*(($C$9/70)^$AD$22)</f>
        <v>1070.6316779850599</v>
      </c>
      <c r="BC106" s="345">
        <f>((BC$67-$H$5)/1000)*$R$22*(($C$9/70)^$AD$22)</f>
        <v>1092.4813040663876</v>
      </c>
      <c r="BD106" s="345">
        <f>((BD$67-$H$5)/1000)*$R$22*(($C$9/70)^$AD$22)</f>
        <v>1114.3309301477152</v>
      </c>
      <c r="BE106" s="345">
        <f>((BE$67-$H$5)/1000)*$R$22*(($C$9/70)^$AD$22)</f>
        <v>1136.1805562290433</v>
      </c>
      <c r="BF106" s="345">
        <f>((BF$67-$H$5)/1000)*$R$22*(($C$9/70)^$AD$22)</f>
        <v>1158.0301823103709</v>
      </c>
    </row>
    <row r="107" spans="1:58" ht="15.75" thickBot="1" x14ac:dyDescent="0.3">
      <c r="A107" s="24"/>
      <c r="B107" s="344" t="s">
        <v>109</v>
      </c>
      <c r="C107" s="343"/>
      <c r="D107" s="342" t="s">
        <v>66</v>
      </c>
      <c r="E107" s="341">
        <v>80</v>
      </c>
      <c r="F107" s="341">
        <v>400</v>
      </c>
      <c r="G107" s="340" t="s">
        <v>92</v>
      </c>
      <c r="H107" s="339">
        <f>((H$67-$H$5)/1000)*$S$22*(($C$9/70)^$AE$22)</f>
        <v>75.000154100283751</v>
      </c>
      <c r="I107" s="339">
        <f>((I$67-$H$5)/1000)*$S$22*(($C$9/70)^$AE$22)</f>
        <v>100.00020546704499</v>
      </c>
      <c r="J107" s="338">
        <f>((J$67-$H$5)/1000)*$S$22*(($C$9/70)^$AE$22)</f>
        <v>125.00025683380625</v>
      </c>
      <c r="K107" s="338">
        <f>((K$67-$H$5)/1000)*$S$22*(($C$9/70)^$AE$22)</f>
        <v>150.0003082005675</v>
      </c>
      <c r="L107" s="338">
        <f>((L$67-$H$5)/1000)*$S$22*(($C$9/70)^$AE$22)</f>
        <v>175.00035956732873</v>
      </c>
      <c r="M107" s="338">
        <f>((M$67-$H$5)/1000)*$S$22*(($C$9/70)^$AE$22)</f>
        <v>200.00041093408998</v>
      </c>
      <c r="N107" s="338">
        <f>((N$67-$H$5)/1000)*$S$22*(($C$9/70)^$AE$22)</f>
        <v>225.00046230085127</v>
      </c>
      <c r="O107" s="338">
        <f>((O$67-$H$5)/1000)*$S$22*(($C$9/70)^$AE$22)</f>
        <v>250.00051366761249</v>
      </c>
      <c r="P107" s="338">
        <f>((P$67-$H$5)/1000)*$S$22*(($C$9/70)^$AE$22)</f>
        <v>275.00056503437378</v>
      </c>
      <c r="Q107" s="338">
        <f>((Q$67-$H$5)/1000)*$S$22*(($C$9/70)^$AE$22)</f>
        <v>300.00061640113501</v>
      </c>
      <c r="R107" s="338">
        <f>((R$67-$H$5)/1000)*$S$22*(($C$9/70)^$AE$22)</f>
        <v>325.00066776789623</v>
      </c>
      <c r="S107" s="338">
        <f>((S$67-$H$5)/1000)*$S$22*(($C$9/70)^$AE$22)</f>
        <v>350.00071913465746</v>
      </c>
      <c r="T107" s="338">
        <f>((T$67-$H$5)/1000)*$S$22*(($C$9/70)^$AE$22)</f>
        <v>375.00077050141874</v>
      </c>
      <c r="U107" s="338">
        <f>((U$67-$H$5)/1000)*$S$22*(($C$9/70)^$AE$22)</f>
        <v>400.00082186817997</v>
      </c>
      <c r="V107" s="338">
        <f>((V$67-$H$5)/1000)*$S$22*(($C$9/70)^$AE$22)</f>
        <v>425.00087323494125</v>
      </c>
      <c r="W107" s="338">
        <f>((W$67-$H$5)/1000)*$S$22*(($C$9/70)^$AE$22)</f>
        <v>450.00092460170254</v>
      </c>
      <c r="X107" s="338">
        <f>((X$67-$H$5)/1000)*$S$22*(($C$9/70)^$AE$22)</f>
        <v>475.00097596846371</v>
      </c>
      <c r="Y107" s="338">
        <f>((Y$67-$H$5)/1000)*$S$22*(($C$9/70)^$AE$22)</f>
        <v>500.00102733522499</v>
      </c>
      <c r="Z107" s="338">
        <f>((Z$67-$H$5)/1000)*$S$22*(($C$9/70)^$AE$22)</f>
        <v>525.00107870198622</v>
      </c>
      <c r="AA107" s="338">
        <f>((AA$67-$H$5)/1000)*$S$22*(($C$9/70)^$AE$22)</f>
        <v>550.00113006874756</v>
      </c>
      <c r="AB107" s="338">
        <f>((AB$67-$H$5)/1000)*$S$22*(($C$9/70)^$AE$22)</f>
        <v>575.00118143550867</v>
      </c>
      <c r="AC107" s="338">
        <f>((AC$67-$H$5)/1000)*$S$22*(($C$9/70)^$AE$22)</f>
        <v>600.00123280227001</v>
      </c>
      <c r="AD107" s="338">
        <f>((AD$67-$H$5)/1000)*$S$22*(($C$9/70)^$AE$22)</f>
        <v>625.00128416903124</v>
      </c>
      <c r="AE107" s="338">
        <f>((AE$67-$H$5)/1000)*$S$22*(($C$9/70)^$AE$22)</f>
        <v>650.00133553579246</v>
      </c>
      <c r="AF107" s="338">
        <f>((AF$67-$H$5)/1000)*$S$22*(($C$9/70)^$AE$22)</f>
        <v>675.0013869025538</v>
      </c>
      <c r="AG107" s="338">
        <f>((AG$67-$H$5)/1000)*$S$22*(($C$9/70)^$AE$22)</f>
        <v>700.00143826931492</v>
      </c>
      <c r="AH107" s="338">
        <f>((AH$67-$H$5)/1000)*$S$22*(($C$9/70)^$AE$22)</f>
        <v>725.00148963607614</v>
      </c>
      <c r="AI107" s="338">
        <f>((AI$67-$H$5)/1000)*$S$22*(($C$9/70)^$AE$22)</f>
        <v>750.00154100283748</v>
      </c>
      <c r="AJ107" s="338">
        <f>((AJ$67-$H$5)/1000)*$S$22*(($C$9/70)^$AE$22)</f>
        <v>775.00159236959871</v>
      </c>
      <c r="AK107" s="338">
        <f>((AK$67-$H$5)/1000)*$S$22*(($C$9/70)^$AE$22)</f>
        <v>800.00164373635994</v>
      </c>
      <c r="AL107" s="338">
        <f>((AL$67-$H$5)/1000)*$S$22*(($C$9/70)^$AE$22)</f>
        <v>825.00169510312128</v>
      </c>
      <c r="AM107" s="338">
        <f>((AM$67-$H$5)/1000)*$S$22*(($C$9/70)^$AE$22)</f>
        <v>850.00174646988251</v>
      </c>
      <c r="AN107" s="338">
        <f>((AN$67-$H$5)/1000)*$S$22*(($C$9/70)^$AE$22)</f>
        <v>875.00179783664373</v>
      </c>
      <c r="AO107" s="338">
        <f>((AO$67-$H$5)/1000)*$S$22*(($C$9/70)^$AE$22)</f>
        <v>900.00184920340507</v>
      </c>
      <c r="AP107" s="338">
        <f>((AP$67-$H$5)/1000)*$S$22*(($C$9/70)^$AE$22)</f>
        <v>925.0019005701663</v>
      </c>
      <c r="AQ107" s="338">
        <f>((AQ$67-$H$5)/1000)*$S$22*(($C$9/70)^$AE$22)</f>
        <v>950.00195193692741</v>
      </c>
      <c r="AR107" s="338">
        <f>((AR$67-$H$5)/1000)*$S$22*(($C$9/70)^$AE$22)</f>
        <v>975.00200330368864</v>
      </c>
      <c r="AS107" s="338">
        <f>((AS$67-$H$5)/1000)*$S$22*(($C$9/70)^$AE$22)</f>
        <v>1000.00205467045</v>
      </c>
      <c r="AT107" s="338">
        <f>((AT$67-$H$5)/1000)*$S$22*(($C$9/70)^$AE$22)</f>
        <v>1025.002106037211</v>
      </c>
      <c r="AU107" s="338">
        <f>((AU$67-$H$5)/1000)*$S$22*(($C$9/70)^$AE$22)</f>
        <v>1050.0021574039724</v>
      </c>
      <c r="AV107" s="338">
        <f>((AV$67-$H$5)/1000)*$S$22*(($C$9/70)^$AE$22)</f>
        <v>1075.0022087707337</v>
      </c>
      <c r="AW107" s="338">
        <f>((AW$67-$H$5)/1000)*$S$22*(($C$9/70)^$AE$22)</f>
        <v>1100.0022601374951</v>
      </c>
      <c r="AX107" s="338">
        <f>((AX$67-$H$5)/1000)*$S$22*(($C$9/70)^$AE$22)</f>
        <v>1125.0023115042561</v>
      </c>
      <c r="AY107" s="338">
        <f>((AY$67-$H$5)/1000)*$S$22*(($C$9/70)^$AE$22)</f>
        <v>1150.0023628710173</v>
      </c>
      <c r="AZ107" s="338">
        <f>((AZ$67-$H$5)/1000)*$S$22*(($C$9/70)^$AE$22)</f>
        <v>1175.0024142377788</v>
      </c>
      <c r="BA107" s="338">
        <f>((BA$67-$H$5)/1000)*$S$22*(($C$9/70)^$AE$22)</f>
        <v>1200.00246560454</v>
      </c>
      <c r="BB107" s="338">
        <f>((BB$67-$H$5)/1000)*$S$22*(($C$9/70)^$AE$22)</f>
        <v>1225.0025169713012</v>
      </c>
      <c r="BC107" s="338">
        <f>((BC$67-$H$5)/1000)*$S$22*(($C$9/70)^$AE$22)</f>
        <v>1250.0025683380625</v>
      </c>
      <c r="BD107" s="338">
        <f>((BD$67-$H$5)/1000)*$S$22*(($C$9/70)^$AE$22)</f>
        <v>1275.0026197048237</v>
      </c>
      <c r="BE107" s="338">
        <f>((BE$67-$H$5)/1000)*$S$22*(($C$9/70)^$AE$22)</f>
        <v>1300.0026710715849</v>
      </c>
      <c r="BF107" s="338">
        <f>((BF$67-$H$5)/1000)*$S$22*(($C$9/70)^$AE$22)</f>
        <v>1325.0027224383464</v>
      </c>
    </row>
    <row r="108" spans="1:58" x14ac:dyDescent="0.25">
      <c r="A108" s="24"/>
      <c r="B108" s="337" t="s">
        <v>108</v>
      </c>
      <c r="C108" s="336"/>
      <c r="D108" s="334" t="s">
        <v>66</v>
      </c>
      <c r="E108" s="335">
        <v>90</v>
      </c>
      <c r="F108" s="335">
        <v>160</v>
      </c>
      <c r="G108" s="334" t="s">
        <v>44</v>
      </c>
      <c r="H108" s="333">
        <f>((H$67-$H$5)/1000)*$K$23*(($C$9/70)^$W$23)</f>
        <v>31.325820979525552</v>
      </c>
      <c r="I108" s="332">
        <f>((I$67-$H$5)/1000)*$K$23*(($C$9/70)^$W$23)</f>
        <v>41.767761306034075</v>
      </c>
      <c r="J108" s="331">
        <f>((J$67-$H$5)/1000)*$K$23*(($C$9/70)^$W$23)</f>
        <v>52.20970163254259</v>
      </c>
      <c r="K108" s="331">
        <f>((K$67-$H$5)/1000)*$K$23*(($C$9/70)^$W$23)</f>
        <v>62.651641959051105</v>
      </c>
      <c r="L108" s="331">
        <f>((L$67-$H$5)/1000)*$K$23*(($C$9/70)^$W$23)</f>
        <v>73.09358228555962</v>
      </c>
      <c r="M108" s="331">
        <f>((M$67-$H$5)/1000)*$K$23*(($C$9/70)^$W$23)</f>
        <v>83.535522612068149</v>
      </c>
      <c r="N108" s="331">
        <f>((N$67-$H$5)/1000)*$K$23*(($C$9/70)^$W$23)</f>
        <v>93.977462938576664</v>
      </c>
      <c r="O108" s="331">
        <f>((O$67-$H$5)/1000)*$K$23*(($C$9/70)^$W$23)</f>
        <v>104.41940326508518</v>
      </c>
      <c r="P108" s="331">
        <f>((P$67-$H$5)/1000)*$K$23*(($C$9/70)^$W$23)</f>
        <v>114.86134359159371</v>
      </c>
      <c r="Q108" s="331">
        <f>((Q$67-$H$5)/1000)*$K$23*(($C$9/70)^$W$23)</f>
        <v>125.30328391810221</v>
      </c>
      <c r="R108" s="331">
        <f>((R$67-$H$5)/1000)*$K$23*(($C$9/70)^$W$23)</f>
        <v>135.74522424461074</v>
      </c>
      <c r="S108" s="331">
        <f>((S$67-$H$5)/1000)*$K$23*(($C$9/70)^$W$23)</f>
        <v>146.18716457111924</v>
      </c>
      <c r="T108" s="331">
        <f>((T$67-$H$5)/1000)*$K$23*(($C$9/70)^$W$23)</f>
        <v>156.6291048976278</v>
      </c>
      <c r="U108" s="331">
        <f>((U$67-$H$5)/1000)*$K$23*(($C$9/70)^$W$23)</f>
        <v>167.0710452241363</v>
      </c>
      <c r="V108" s="331">
        <f>((V$67-$H$5)/1000)*$K$23*(($C$9/70)^$W$23)</f>
        <v>177.5129855506448</v>
      </c>
      <c r="W108" s="331">
        <f>((W$67-$H$5)/1000)*$K$23*(($C$9/70)^$W$23)</f>
        <v>187.95492587715333</v>
      </c>
      <c r="X108" s="331">
        <f>((X$67-$H$5)/1000)*$K$23*(($C$9/70)^$W$23)</f>
        <v>198.39686620366186</v>
      </c>
      <c r="Y108" s="331">
        <f>((Y$67-$H$5)/1000)*$K$23*(($C$9/70)^$W$23)</f>
        <v>208.83880653017036</v>
      </c>
      <c r="Z108" s="331">
        <f>((Z$67-$H$5)/1000)*$K$23*(($C$9/70)^$W$23)</f>
        <v>219.28074685667889</v>
      </c>
      <c r="AA108" s="331">
        <f>((AA$67-$H$5)/1000)*$K$23*(($C$9/70)^$W$23)</f>
        <v>229.72268718318742</v>
      </c>
      <c r="AB108" s="331">
        <f>((AB$67-$H$5)/1000)*$K$23*(($C$9/70)^$W$23)</f>
        <v>240.16462750969592</v>
      </c>
      <c r="AC108" s="331">
        <f>((AC$67-$H$5)/1000)*$K$23*(($C$9/70)^$W$23)</f>
        <v>250.60656783620442</v>
      </c>
      <c r="AD108" s="331">
        <f>((AD$67-$H$5)/1000)*$K$23*(($C$9/70)^$W$23)</f>
        <v>261.04850816271295</v>
      </c>
      <c r="AE108" s="331">
        <f>((AE$67-$H$5)/1000)*$K$23*(($C$9/70)^$W$23)</f>
        <v>271.49044848922148</v>
      </c>
      <c r="AF108" s="331">
        <f>((AF$67-$H$5)/1000)*$K$23*(($C$9/70)^$W$23)</f>
        <v>281.93238881573001</v>
      </c>
      <c r="AG108" s="331">
        <f>((AG$67-$H$5)/1000)*$K$23*(($C$9/70)^$W$23)</f>
        <v>292.37432914223848</v>
      </c>
      <c r="AH108" s="331">
        <f>((AH$67-$H$5)/1000)*$K$23*(($C$9/70)^$W$23)</f>
        <v>302.81626946874707</v>
      </c>
      <c r="AI108" s="331">
        <f>((AI$67-$H$5)/1000)*$K$23*(($C$9/70)^$W$23)</f>
        <v>313.2582097952556</v>
      </c>
      <c r="AJ108" s="331">
        <f>((AJ$67-$H$5)/1000)*$K$23*(($C$9/70)^$W$23)</f>
        <v>323.70015012176407</v>
      </c>
      <c r="AK108" s="331">
        <f>((AK$67-$H$5)/1000)*$K$23*(($C$9/70)^$W$23)</f>
        <v>334.1420904482726</v>
      </c>
      <c r="AL108" s="331">
        <f>((AL$67-$H$5)/1000)*$K$23*(($C$9/70)^$W$23)</f>
        <v>344.58403077478107</v>
      </c>
      <c r="AM108" s="331">
        <f>((AM$67-$H$5)/1000)*$K$23*(($C$9/70)^$W$23)</f>
        <v>355.0259711012896</v>
      </c>
      <c r="AN108" s="331">
        <f>((AN$67-$H$5)/1000)*$K$23*(($C$9/70)^$W$23)</f>
        <v>365.46791142779813</v>
      </c>
      <c r="AO108" s="331">
        <f>((AO$67-$H$5)/1000)*$K$23*(($C$9/70)^$W$23)</f>
        <v>375.90985175430666</v>
      </c>
      <c r="AP108" s="331">
        <f>((AP$67-$H$5)/1000)*$K$23*(($C$9/70)^$W$23)</f>
        <v>386.35179208081524</v>
      </c>
      <c r="AQ108" s="331">
        <f>((AQ$67-$H$5)/1000)*$K$23*(($C$9/70)^$W$23)</f>
        <v>396.79373240732372</v>
      </c>
      <c r="AR108" s="331">
        <f>((AR$67-$H$5)/1000)*$K$23*(($C$9/70)^$W$23)</f>
        <v>407.23567273383219</v>
      </c>
      <c r="AS108" s="331">
        <f>((AS$67-$H$5)/1000)*$K$23*(($C$9/70)^$W$23)</f>
        <v>417.67761306034072</v>
      </c>
      <c r="AT108" s="331">
        <f>((AT$67-$H$5)/1000)*$K$23*(($C$9/70)^$W$23)</f>
        <v>428.11955338684919</v>
      </c>
      <c r="AU108" s="331">
        <f>((AU$67-$H$5)/1000)*$K$23*(($C$9/70)^$W$23)</f>
        <v>438.56149371335778</v>
      </c>
      <c r="AV108" s="331">
        <f>((AV$67-$H$5)/1000)*$K$23*(($C$9/70)^$W$23)</f>
        <v>449.00343403986625</v>
      </c>
      <c r="AW108" s="331">
        <f>((AW$67-$H$5)/1000)*$K$23*(($C$9/70)^$W$23)</f>
        <v>459.44537436637484</v>
      </c>
      <c r="AX108" s="331">
        <f>((AX$67-$H$5)/1000)*$K$23*(($C$9/70)^$W$23)</f>
        <v>469.88731469288336</v>
      </c>
      <c r="AY108" s="331">
        <f>((AY$67-$H$5)/1000)*$K$23*(($C$9/70)^$W$23)</f>
        <v>480.32925501939184</v>
      </c>
      <c r="AZ108" s="331">
        <f>((AZ$67-$H$5)/1000)*$K$23*(($C$9/70)^$W$23)</f>
        <v>490.77119534590042</v>
      </c>
      <c r="BA108" s="331">
        <f>((BA$67-$H$5)/1000)*$K$23*(($C$9/70)^$W$23)</f>
        <v>501.21313567240884</v>
      </c>
      <c r="BB108" s="331">
        <f>((BB$67-$H$5)/1000)*$K$23*(($C$9/70)^$W$23)</f>
        <v>511.65507599891743</v>
      </c>
      <c r="BC108" s="331">
        <f>((BC$67-$H$5)/1000)*$K$23*(($C$9/70)^$W$23)</f>
        <v>522.0970163254259</v>
      </c>
      <c r="BD108" s="331">
        <f>((BD$67-$H$5)/1000)*$K$23*(($C$9/70)^$W$23)</f>
        <v>532.53895665193443</v>
      </c>
      <c r="BE108" s="331">
        <f>((BE$67-$H$5)/1000)*$K$23*(($C$9/70)^$W$23)</f>
        <v>542.98089697844296</v>
      </c>
      <c r="BF108" s="330">
        <f>((BF$67-$H$5)/1000)*$K$23*(($C$9/70)^$W$23)</f>
        <v>553.42283730495149</v>
      </c>
    </row>
    <row r="109" spans="1:58" x14ac:dyDescent="0.25">
      <c r="A109" s="24"/>
      <c r="B109" s="329" t="s">
        <v>107</v>
      </c>
      <c r="C109" s="328"/>
      <c r="D109" s="326" t="s">
        <v>66</v>
      </c>
      <c r="E109" s="327">
        <v>90</v>
      </c>
      <c r="F109" s="327">
        <v>200</v>
      </c>
      <c r="G109" s="326" t="s">
        <v>44</v>
      </c>
      <c r="H109" s="325">
        <f>((H$67-$H$5)/1000)*$L$23*(($C$9/70)^$X$23)</f>
        <v>35.794710710349982</v>
      </c>
      <c r="I109" s="324">
        <f>((I$67-$H$5)/1000)*$L$23*(($C$9/70)^$X$23)</f>
        <v>47.726280947133311</v>
      </c>
      <c r="J109" s="323">
        <f>((J$67-$H$5)/1000)*$L$23*(($C$9/70)^$X$23)</f>
        <v>59.657851183916634</v>
      </c>
      <c r="K109" s="323">
        <f>((K$67-$H$5)/1000)*$L$23*(($C$9/70)^$X$23)</f>
        <v>71.589421420699964</v>
      </c>
      <c r="L109" s="323">
        <f>((L$67-$H$5)/1000)*$L$23*(($C$9/70)^$X$23)</f>
        <v>83.520991657483279</v>
      </c>
      <c r="M109" s="323">
        <f>((M$67-$H$5)/1000)*$L$23*(($C$9/70)^$X$23)</f>
        <v>95.452561894266623</v>
      </c>
      <c r="N109" s="323">
        <f>((N$67-$H$5)/1000)*$L$23*(($C$9/70)^$X$23)</f>
        <v>107.38413213104995</v>
      </c>
      <c r="O109" s="323">
        <f>((O$67-$H$5)/1000)*$L$23*(($C$9/70)^$X$23)</f>
        <v>119.31570236783327</v>
      </c>
      <c r="P109" s="323">
        <f>((P$67-$H$5)/1000)*$L$23*(($C$9/70)^$X$23)</f>
        <v>131.24727260461663</v>
      </c>
      <c r="Q109" s="323">
        <f>((Q$67-$H$5)/1000)*$L$23*(($C$9/70)^$X$23)</f>
        <v>143.17884284139993</v>
      </c>
      <c r="R109" s="323">
        <f>((R$67-$H$5)/1000)*$L$23*(($C$9/70)^$X$23)</f>
        <v>155.11041307818326</v>
      </c>
      <c r="S109" s="323">
        <f>((S$67-$H$5)/1000)*$L$23*(($C$9/70)^$X$23)</f>
        <v>167.04198331496656</v>
      </c>
      <c r="T109" s="323">
        <f>((T$67-$H$5)/1000)*$L$23*(($C$9/70)^$X$23)</f>
        <v>178.97355355174992</v>
      </c>
      <c r="U109" s="323">
        <f>((U$67-$H$5)/1000)*$L$23*(($C$9/70)^$X$23)</f>
        <v>190.90512378853325</v>
      </c>
      <c r="V109" s="323">
        <f>((V$67-$H$5)/1000)*$L$23*(($C$9/70)^$X$23)</f>
        <v>202.83669402531655</v>
      </c>
      <c r="W109" s="323">
        <f>((W$67-$H$5)/1000)*$L$23*(($C$9/70)^$X$23)</f>
        <v>214.7682642620999</v>
      </c>
      <c r="X109" s="323">
        <f>((X$67-$H$5)/1000)*$L$23*(($C$9/70)^$X$23)</f>
        <v>226.69983449888321</v>
      </c>
      <c r="Y109" s="323">
        <f>((Y$67-$H$5)/1000)*$L$23*(($C$9/70)^$X$23)</f>
        <v>238.63140473566654</v>
      </c>
      <c r="Z109" s="323">
        <f>((Z$67-$H$5)/1000)*$L$23*(($C$9/70)^$X$23)</f>
        <v>250.56297497244989</v>
      </c>
      <c r="AA109" s="323">
        <f>((AA$67-$H$5)/1000)*$L$23*(($C$9/70)^$X$23)</f>
        <v>262.49454520923325</v>
      </c>
      <c r="AB109" s="323">
        <f>((AB$67-$H$5)/1000)*$L$23*(($C$9/70)^$X$23)</f>
        <v>274.42611544601652</v>
      </c>
      <c r="AC109" s="323">
        <f>((AC$67-$H$5)/1000)*$L$23*(($C$9/70)^$X$23)</f>
        <v>286.35768568279985</v>
      </c>
      <c r="AD109" s="323">
        <f>((AD$67-$H$5)/1000)*$L$23*(($C$9/70)^$X$23)</f>
        <v>298.28925591958318</v>
      </c>
      <c r="AE109" s="323">
        <f>((AE$67-$H$5)/1000)*$L$23*(($C$9/70)^$X$23)</f>
        <v>310.22082615636651</v>
      </c>
      <c r="AF109" s="323">
        <f>((AF$67-$H$5)/1000)*$L$23*(($C$9/70)^$X$23)</f>
        <v>322.15239639314984</v>
      </c>
      <c r="AG109" s="323">
        <f>((AG$67-$H$5)/1000)*$L$23*(($C$9/70)^$X$23)</f>
        <v>334.08396662993312</v>
      </c>
      <c r="AH109" s="323">
        <f>((AH$67-$H$5)/1000)*$L$23*(($C$9/70)^$X$23)</f>
        <v>346.0155368667165</v>
      </c>
      <c r="AI109" s="323">
        <f>((AI$67-$H$5)/1000)*$L$23*(($C$9/70)^$X$23)</f>
        <v>357.94710710349983</v>
      </c>
      <c r="AJ109" s="323">
        <f>((AJ$67-$H$5)/1000)*$L$23*(($C$9/70)^$X$23)</f>
        <v>369.87867734028316</v>
      </c>
      <c r="AK109" s="323">
        <f>((AK$67-$H$5)/1000)*$L$23*(($C$9/70)^$X$23)</f>
        <v>381.81024757706649</v>
      </c>
      <c r="AL109" s="323">
        <f>((AL$67-$H$5)/1000)*$L$23*(($C$9/70)^$X$23)</f>
        <v>393.74181781384976</v>
      </c>
      <c r="AM109" s="323">
        <f>((AM$67-$H$5)/1000)*$L$23*(($C$9/70)^$X$23)</f>
        <v>405.67338805063309</v>
      </c>
      <c r="AN109" s="323">
        <f>((AN$67-$H$5)/1000)*$L$23*(($C$9/70)^$X$23)</f>
        <v>417.60495828741648</v>
      </c>
      <c r="AO109" s="323">
        <f>((AO$67-$H$5)/1000)*$L$23*(($C$9/70)^$X$23)</f>
        <v>429.53652852419981</v>
      </c>
      <c r="AP109" s="323">
        <f>((AP$67-$H$5)/1000)*$L$23*(($C$9/70)^$X$23)</f>
        <v>441.46809876098314</v>
      </c>
      <c r="AQ109" s="323">
        <f>((AQ$67-$H$5)/1000)*$L$23*(($C$9/70)^$X$23)</f>
        <v>453.39966899776641</v>
      </c>
      <c r="AR109" s="323">
        <f>((AR$67-$H$5)/1000)*$L$23*(($C$9/70)^$X$23)</f>
        <v>465.33123923454974</v>
      </c>
      <c r="AS109" s="323">
        <f>((AS$67-$H$5)/1000)*$L$23*(($C$9/70)^$X$23)</f>
        <v>477.26280947133307</v>
      </c>
      <c r="AT109" s="323">
        <f>((AT$67-$H$5)/1000)*$L$23*(($C$9/70)^$X$23)</f>
        <v>489.1943797081164</v>
      </c>
      <c r="AU109" s="323">
        <f>((AU$67-$H$5)/1000)*$L$23*(($C$9/70)^$X$23)</f>
        <v>501.12594994489979</v>
      </c>
      <c r="AV109" s="323">
        <f>((AV$67-$H$5)/1000)*$L$23*(($C$9/70)^$X$23)</f>
        <v>513.057520181683</v>
      </c>
      <c r="AW109" s="323">
        <f>((AW$67-$H$5)/1000)*$L$23*(($C$9/70)^$X$23)</f>
        <v>524.9890904184665</v>
      </c>
      <c r="AX109" s="323">
        <f>((AX$67-$H$5)/1000)*$L$23*(($C$9/70)^$X$23)</f>
        <v>536.92066065524978</v>
      </c>
      <c r="AY109" s="323">
        <f>((AY$67-$H$5)/1000)*$L$23*(($C$9/70)^$X$23)</f>
        <v>548.85223089203305</v>
      </c>
      <c r="AZ109" s="323">
        <f>((AZ$67-$H$5)/1000)*$L$23*(($C$9/70)^$X$23)</f>
        <v>560.78380112881644</v>
      </c>
      <c r="BA109" s="323">
        <f>((BA$67-$H$5)/1000)*$L$23*(($C$9/70)^$X$23)</f>
        <v>572.71537136559971</v>
      </c>
      <c r="BB109" s="323">
        <f>((BB$67-$H$5)/1000)*$L$23*(($C$9/70)^$X$23)</f>
        <v>584.64694160238309</v>
      </c>
      <c r="BC109" s="323">
        <f>((BC$67-$H$5)/1000)*$L$23*(($C$9/70)^$X$23)</f>
        <v>596.57851183916637</v>
      </c>
      <c r="BD109" s="323">
        <f>((BD$67-$H$5)/1000)*$L$23*(($C$9/70)^$X$23)</f>
        <v>608.51008207594964</v>
      </c>
      <c r="BE109" s="323">
        <f>((BE$67-$H$5)/1000)*$L$23*(($C$9/70)^$X$23)</f>
        <v>620.44165231273303</v>
      </c>
      <c r="BF109" s="322">
        <f>((BF$67-$H$5)/1000)*$L$23*(($C$9/70)^$X$23)</f>
        <v>632.3732225495163</v>
      </c>
    </row>
    <row r="110" spans="1:58" x14ac:dyDescent="0.25">
      <c r="A110" s="24"/>
      <c r="B110" s="329" t="s">
        <v>106</v>
      </c>
      <c r="C110" s="328"/>
      <c r="D110" s="326" t="s">
        <v>66</v>
      </c>
      <c r="E110" s="327">
        <v>90</v>
      </c>
      <c r="F110" s="327">
        <v>260</v>
      </c>
      <c r="G110" s="326" t="s">
        <v>44</v>
      </c>
      <c r="H110" s="325">
        <f>((H$67-$H$5)/1000)*$M$23*(($C$9/70)^$Y$23)</f>
        <v>48.246234312787891</v>
      </c>
      <c r="I110" s="324">
        <f>((I$67-$H$5)/1000)*$M$23*(($C$9/70)^$Y$23)</f>
        <v>64.328312417050526</v>
      </c>
      <c r="J110" s="323">
        <f>((J$67-$H$5)/1000)*$M$23*(($C$9/70)^$Y$23)</f>
        <v>80.410390521313147</v>
      </c>
      <c r="K110" s="323">
        <f>((K$67-$H$5)/1000)*$M$23*(($C$9/70)^$Y$23)</f>
        <v>96.492468625575782</v>
      </c>
      <c r="L110" s="323">
        <f>((L$67-$H$5)/1000)*$M$23*(($C$9/70)^$Y$23)</f>
        <v>112.5745467298384</v>
      </c>
      <c r="M110" s="323">
        <f>((M$67-$H$5)/1000)*$M$23*(($C$9/70)^$Y$23)</f>
        <v>128.65662483410105</v>
      </c>
      <c r="N110" s="323">
        <f>((N$67-$H$5)/1000)*$M$23*(($C$9/70)^$Y$23)</f>
        <v>144.73870293836367</v>
      </c>
      <c r="O110" s="323">
        <f>((O$67-$H$5)/1000)*$M$23*(($C$9/70)^$Y$23)</f>
        <v>160.82078104262629</v>
      </c>
      <c r="P110" s="323">
        <f>((P$67-$H$5)/1000)*$M$23*(($C$9/70)^$Y$23)</f>
        <v>176.90285914688897</v>
      </c>
      <c r="Q110" s="323">
        <f>((Q$67-$H$5)/1000)*$M$23*(($C$9/70)^$Y$23)</f>
        <v>192.98493725115156</v>
      </c>
      <c r="R110" s="323">
        <f>((R$67-$H$5)/1000)*$M$23*(($C$9/70)^$Y$23)</f>
        <v>209.06701535541421</v>
      </c>
      <c r="S110" s="323">
        <f>((S$67-$H$5)/1000)*$M$23*(($C$9/70)^$Y$23)</f>
        <v>225.14909345967681</v>
      </c>
      <c r="T110" s="323">
        <f>((T$67-$H$5)/1000)*$M$23*(($C$9/70)^$Y$23)</f>
        <v>241.23117156393945</v>
      </c>
      <c r="U110" s="323">
        <f>((U$67-$H$5)/1000)*$M$23*(($C$9/70)^$Y$23)</f>
        <v>257.3132496682021</v>
      </c>
      <c r="V110" s="323">
        <f>((V$67-$H$5)/1000)*$M$23*(($C$9/70)^$Y$23)</f>
        <v>273.39532777246473</v>
      </c>
      <c r="W110" s="323">
        <f>((W$67-$H$5)/1000)*$M$23*(($C$9/70)^$Y$23)</f>
        <v>289.47740587672735</v>
      </c>
      <c r="X110" s="323">
        <f>((X$67-$H$5)/1000)*$M$23*(($C$9/70)^$Y$23)</f>
        <v>305.55948398098997</v>
      </c>
      <c r="Y110" s="323">
        <f>((Y$67-$H$5)/1000)*$M$23*(($C$9/70)^$Y$23)</f>
        <v>321.64156208525259</v>
      </c>
      <c r="Z110" s="323">
        <f>((Z$67-$H$5)/1000)*$M$23*(($C$9/70)^$Y$23)</f>
        <v>337.72364018951521</v>
      </c>
      <c r="AA110" s="323">
        <f>((AA$67-$H$5)/1000)*$M$23*(($C$9/70)^$Y$23)</f>
        <v>353.80571829377794</v>
      </c>
      <c r="AB110" s="323">
        <f>((AB$67-$H$5)/1000)*$M$23*(($C$9/70)^$Y$23)</f>
        <v>369.88779639804051</v>
      </c>
      <c r="AC110" s="323">
        <f>((AC$67-$H$5)/1000)*$M$23*(($C$9/70)^$Y$23)</f>
        <v>385.96987450230313</v>
      </c>
      <c r="AD110" s="323">
        <f>((AD$67-$H$5)/1000)*$M$23*(($C$9/70)^$Y$23)</f>
        <v>402.05195260656581</v>
      </c>
      <c r="AE110" s="323">
        <f>((AE$67-$H$5)/1000)*$M$23*(($C$9/70)^$Y$23)</f>
        <v>418.13403071082843</v>
      </c>
      <c r="AF110" s="323">
        <f>((AF$67-$H$5)/1000)*$M$23*(($C$9/70)^$Y$23)</f>
        <v>434.21610881509105</v>
      </c>
      <c r="AG110" s="323">
        <f>((AG$67-$H$5)/1000)*$M$23*(($C$9/70)^$Y$23)</f>
        <v>450.29818691935361</v>
      </c>
      <c r="AH110" s="323">
        <f>((AH$67-$H$5)/1000)*$M$23*(($C$9/70)^$Y$23)</f>
        <v>466.38026502361629</v>
      </c>
      <c r="AI110" s="323">
        <f>((AI$67-$H$5)/1000)*$M$23*(($C$9/70)^$Y$23)</f>
        <v>482.46234312787891</v>
      </c>
      <c r="AJ110" s="323">
        <f>((AJ$67-$H$5)/1000)*$M$23*(($C$9/70)^$Y$23)</f>
        <v>498.54442123214153</v>
      </c>
      <c r="AK110" s="323">
        <f>((AK$67-$H$5)/1000)*$M$23*(($C$9/70)^$Y$23)</f>
        <v>514.62649933640421</v>
      </c>
      <c r="AL110" s="323">
        <f>((AL$67-$H$5)/1000)*$M$23*(($C$9/70)^$Y$23)</f>
        <v>530.70857744066677</v>
      </c>
      <c r="AM110" s="323">
        <f>((AM$67-$H$5)/1000)*$M$23*(($C$9/70)^$Y$23)</f>
        <v>546.79065554492945</v>
      </c>
      <c r="AN110" s="323">
        <f>((AN$67-$H$5)/1000)*$M$23*(($C$9/70)^$Y$23)</f>
        <v>562.87273364919201</v>
      </c>
      <c r="AO110" s="323">
        <f>((AO$67-$H$5)/1000)*$M$23*(($C$9/70)^$Y$23)</f>
        <v>578.95481175345469</v>
      </c>
      <c r="AP110" s="323">
        <f>((AP$67-$H$5)/1000)*$M$23*(($C$9/70)^$Y$23)</f>
        <v>595.03688985771737</v>
      </c>
      <c r="AQ110" s="323">
        <f>((AQ$67-$H$5)/1000)*$M$23*(($C$9/70)^$Y$23)</f>
        <v>611.11896796197993</v>
      </c>
      <c r="AR110" s="323">
        <f>((AR$67-$H$5)/1000)*$M$23*(($C$9/70)^$Y$23)</f>
        <v>627.2010460662425</v>
      </c>
      <c r="AS110" s="323">
        <f>((AS$67-$H$5)/1000)*$M$23*(($C$9/70)^$Y$23)</f>
        <v>643.28312417050518</v>
      </c>
      <c r="AT110" s="323">
        <f>((AT$67-$H$5)/1000)*$M$23*(($C$9/70)^$Y$23)</f>
        <v>659.36520227476774</v>
      </c>
      <c r="AU110" s="323">
        <f>((AU$67-$H$5)/1000)*$M$23*(($C$9/70)^$Y$23)</f>
        <v>675.44728037903042</v>
      </c>
      <c r="AV110" s="323">
        <f>((AV$67-$H$5)/1000)*$M$23*(($C$9/70)^$Y$23)</f>
        <v>691.52935848329298</v>
      </c>
      <c r="AW110" s="323">
        <f>((AW$67-$H$5)/1000)*$M$23*(($C$9/70)^$Y$23)</f>
        <v>707.61143658755589</v>
      </c>
      <c r="AX110" s="323">
        <f>((AX$67-$H$5)/1000)*$M$23*(($C$9/70)^$Y$23)</f>
        <v>723.69351469181845</v>
      </c>
      <c r="AY110" s="323">
        <f>((AY$67-$H$5)/1000)*$M$23*(($C$9/70)^$Y$23)</f>
        <v>739.77559279608101</v>
      </c>
      <c r="AZ110" s="323">
        <f>((AZ$67-$H$5)/1000)*$M$23*(($C$9/70)^$Y$23)</f>
        <v>755.85767090034369</v>
      </c>
      <c r="BA110" s="323">
        <f>((BA$67-$H$5)/1000)*$M$23*(($C$9/70)^$Y$23)</f>
        <v>771.93974900460626</v>
      </c>
      <c r="BB110" s="323">
        <f>((BB$67-$H$5)/1000)*$M$23*(($C$9/70)^$Y$23)</f>
        <v>788.02182710886893</v>
      </c>
      <c r="BC110" s="323">
        <f>((BC$67-$H$5)/1000)*$M$23*(($C$9/70)^$Y$23)</f>
        <v>804.10390521313161</v>
      </c>
      <c r="BD110" s="323">
        <f>((BD$67-$H$5)/1000)*$M$23*(($C$9/70)^$Y$23)</f>
        <v>820.18598331739418</v>
      </c>
      <c r="BE110" s="323">
        <f>((BE$67-$H$5)/1000)*$M$23*(($C$9/70)^$Y$23)</f>
        <v>836.26806142165685</v>
      </c>
      <c r="BF110" s="322">
        <f>((BF$67-$H$5)/1000)*$M$23*(($C$9/70)^$Y$23)</f>
        <v>852.35013952591942</v>
      </c>
    </row>
    <row r="111" spans="1:58" x14ac:dyDescent="0.25">
      <c r="A111" s="24"/>
      <c r="B111" s="329" t="s">
        <v>105</v>
      </c>
      <c r="C111" s="328"/>
      <c r="D111" s="326" t="s">
        <v>66</v>
      </c>
      <c r="E111" s="327">
        <v>90</v>
      </c>
      <c r="F111" s="327">
        <v>300</v>
      </c>
      <c r="G111" s="326" t="s">
        <v>44</v>
      </c>
      <c r="H111" s="325">
        <f>((H$67-$H$5)/1000)*$N$23*(($C$9/70)^$Z$23)</f>
        <v>55.110419836397099</v>
      </c>
      <c r="I111" s="324">
        <f>((I$67-$H$5)/1000)*$N$23*(($C$9/70)^$Z$23)</f>
        <v>73.480559781862809</v>
      </c>
      <c r="J111" s="323">
        <f>((J$67-$H$5)/1000)*$N$23*(($C$9/70)^$Z$23)</f>
        <v>91.85069972732849</v>
      </c>
      <c r="K111" s="323">
        <f>((K$67-$H$5)/1000)*$N$23*(($C$9/70)^$Z$23)</f>
        <v>110.2208396727942</v>
      </c>
      <c r="L111" s="323">
        <f>((L$67-$H$5)/1000)*$N$23*(($C$9/70)^$Z$23)</f>
        <v>128.59097961825989</v>
      </c>
      <c r="M111" s="323">
        <f>((M$67-$H$5)/1000)*$N$23*(($C$9/70)^$Z$23)</f>
        <v>146.96111956372562</v>
      </c>
      <c r="N111" s="323">
        <f>((N$67-$H$5)/1000)*$N$23*(($C$9/70)^$Z$23)</f>
        <v>165.33125950919128</v>
      </c>
      <c r="O111" s="323">
        <f>((O$67-$H$5)/1000)*$N$23*(($C$9/70)^$Z$23)</f>
        <v>183.70139945465698</v>
      </c>
      <c r="P111" s="323">
        <f>((P$67-$H$5)/1000)*$N$23*(($C$9/70)^$Z$23)</f>
        <v>202.0715394001227</v>
      </c>
      <c r="Q111" s="323">
        <f>((Q$67-$H$5)/1000)*$N$23*(($C$9/70)^$Z$23)</f>
        <v>220.4416793455884</v>
      </c>
      <c r="R111" s="323">
        <f>((R$67-$H$5)/1000)*$N$23*(($C$9/70)^$Z$23)</f>
        <v>238.81181929105409</v>
      </c>
      <c r="S111" s="323">
        <f>((S$67-$H$5)/1000)*$N$23*(($C$9/70)^$Z$23)</f>
        <v>257.18195923651979</v>
      </c>
      <c r="T111" s="323">
        <f>((T$67-$H$5)/1000)*$N$23*(($C$9/70)^$Z$23)</f>
        <v>275.55209918198551</v>
      </c>
      <c r="U111" s="323">
        <f>((U$67-$H$5)/1000)*$N$23*(($C$9/70)^$Z$23)</f>
        <v>293.92223912745123</v>
      </c>
      <c r="V111" s="323">
        <f>((V$67-$H$5)/1000)*$N$23*(($C$9/70)^$Z$23)</f>
        <v>312.2923790729169</v>
      </c>
      <c r="W111" s="323">
        <f>((W$67-$H$5)/1000)*$N$23*(($C$9/70)^$Z$23)</f>
        <v>330.66251901838257</v>
      </c>
      <c r="X111" s="323">
        <f>((X$67-$H$5)/1000)*$N$23*(($C$9/70)^$Z$23)</f>
        <v>349.03265896384823</v>
      </c>
      <c r="Y111" s="323">
        <f>((Y$67-$H$5)/1000)*$N$23*(($C$9/70)^$Z$23)</f>
        <v>367.40279890931396</v>
      </c>
      <c r="Z111" s="323">
        <f>((Z$67-$H$5)/1000)*$N$23*(($C$9/70)^$Z$23)</f>
        <v>385.77293885477974</v>
      </c>
      <c r="AA111" s="323">
        <f>((AA$67-$H$5)/1000)*$N$23*(($C$9/70)^$Z$23)</f>
        <v>404.14307880024541</v>
      </c>
      <c r="AB111" s="323">
        <f>((AB$67-$H$5)/1000)*$N$23*(($C$9/70)^$Z$23)</f>
        <v>422.51321874571107</v>
      </c>
      <c r="AC111" s="323">
        <f>((AC$67-$H$5)/1000)*$N$23*(($C$9/70)^$Z$23)</f>
        <v>440.8833586911768</v>
      </c>
      <c r="AD111" s="323">
        <f>((AD$67-$H$5)/1000)*$N$23*(($C$9/70)^$Z$23)</f>
        <v>459.25349863664246</v>
      </c>
      <c r="AE111" s="323">
        <f>((AE$67-$H$5)/1000)*$N$23*(($C$9/70)^$Z$23)</f>
        <v>477.62363858210819</v>
      </c>
      <c r="AF111" s="323">
        <f>((AF$67-$H$5)/1000)*$N$23*(($C$9/70)^$Z$23)</f>
        <v>495.99377852757397</v>
      </c>
      <c r="AG111" s="323">
        <f>((AG$67-$H$5)/1000)*$N$23*(($C$9/70)^$Z$23)</f>
        <v>514.36391847303958</v>
      </c>
      <c r="AH111" s="323">
        <f>((AH$67-$H$5)/1000)*$N$23*(($C$9/70)^$Z$23)</f>
        <v>532.73405841850524</v>
      </c>
      <c r="AI111" s="323">
        <f>((AI$67-$H$5)/1000)*$N$23*(($C$9/70)^$Z$23)</f>
        <v>551.10419836397102</v>
      </c>
      <c r="AJ111" s="323">
        <f>((AJ$67-$H$5)/1000)*$N$23*(($C$9/70)^$Z$23)</f>
        <v>569.47433830943669</v>
      </c>
      <c r="AK111" s="323">
        <f>((AK$67-$H$5)/1000)*$N$23*(($C$9/70)^$Z$23)</f>
        <v>587.84447825490247</v>
      </c>
      <c r="AL111" s="323">
        <f>((AL$67-$H$5)/1000)*$N$23*(($C$9/70)^$Z$23)</f>
        <v>606.21461820036802</v>
      </c>
      <c r="AM111" s="323">
        <f>((AM$67-$H$5)/1000)*$N$23*(($C$9/70)^$Z$23)</f>
        <v>624.5847581458338</v>
      </c>
      <c r="AN111" s="323">
        <f>((AN$67-$H$5)/1000)*$N$23*(($C$9/70)^$Z$23)</f>
        <v>642.95489809129947</v>
      </c>
      <c r="AO111" s="323">
        <f>((AO$67-$H$5)/1000)*$N$23*(($C$9/70)^$Z$23)</f>
        <v>661.32503803676514</v>
      </c>
      <c r="AP111" s="323">
        <f>((AP$67-$H$5)/1000)*$N$23*(($C$9/70)^$Z$23)</f>
        <v>679.69517798223092</v>
      </c>
      <c r="AQ111" s="323">
        <f>((AQ$67-$H$5)/1000)*$N$23*(($C$9/70)^$Z$23)</f>
        <v>698.06531792769647</v>
      </c>
      <c r="AR111" s="323">
        <f>((AR$67-$H$5)/1000)*$N$23*(($C$9/70)^$Z$23)</f>
        <v>716.43545787316225</v>
      </c>
      <c r="AS111" s="323">
        <f>((AS$67-$H$5)/1000)*$N$23*(($C$9/70)^$Z$23)</f>
        <v>734.80559781862792</v>
      </c>
      <c r="AT111" s="323">
        <f>((AT$67-$H$5)/1000)*$N$23*(($C$9/70)^$Z$23)</f>
        <v>753.17573776409358</v>
      </c>
      <c r="AU111" s="323">
        <f>((AU$67-$H$5)/1000)*$N$23*(($C$9/70)^$Z$23)</f>
        <v>771.54587770955948</v>
      </c>
      <c r="AV111" s="323">
        <f>((AV$67-$H$5)/1000)*$N$23*(($C$9/70)^$Z$23)</f>
        <v>789.91601765502492</v>
      </c>
      <c r="AW111" s="323">
        <f>((AW$67-$H$5)/1000)*$N$23*(($C$9/70)^$Z$23)</f>
        <v>808.28615760049081</v>
      </c>
      <c r="AX111" s="323">
        <f>((AX$67-$H$5)/1000)*$N$23*(($C$9/70)^$Z$23)</f>
        <v>826.65629754595648</v>
      </c>
      <c r="AY111" s="323">
        <f>((AY$67-$H$5)/1000)*$N$23*(($C$9/70)^$Z$23)</f>
        <v>845.02643749142214</v>
      </c>
      <c r="AZ111" s="323">
        <f>((AZ$67-$H$5)/1000)*$N$23*(($C$9/70)^$Z$23)</f>
        <v>863.39657743688792</v>
      </c>
      <c r="BA111" s="323">
        <f>((BA$67-$H$5)/1000)*$N$23*(($C$9/70)^$Z$23)</f>
        <v>881.76671738235359</v>
      </c>
      <c r="BB111" s="323">
        <f>((BB$67-$H$5)/1000)*$N$23*(($C$9/70)^$Z$23)</f>
        <v>900.13685732781926</v>
      </c>
      <c r="BC111" s="323">
        <f>((BC$67-$H$5)/1000)*$N$23*(($C$9/70)^$Z$23)</f>
        <v>918.50699727328492</v>
      </c>
      <c r="BD111" s="323">
        <f>((BD$67-$H$5)/1000)*$N$23*(($C$9/70)^$Z$23)</f>
        <v>936.87713721875059</v>
      </c>
      <c r="BE111" s="323">
        <f>((BE$67-$H$5)/1000)*$N$23*(($C$9/70)^$Z$23)</f>
        <v>955.24727716421637</v>
      </c>
      <c r="BF111" s="322">
        <f>((BF$67-$H$5)/1000)*$N$23*(($C$9/70)^$Z$23)</f>
        <v>973.61741710968204</v>
      </c>
    </row>
    <row r="112" spans="1:58" x14ac:dyDescent="0.25">
      <c r="A112" s="24"/>
      <c r="B112" s="329" t="s">
        <v>104</v>
      </c>
      <c r="C112" s="328"/>
      <c r="D112" s="326" t="s">
        <v>66</v>
      </c>
      <c r="E112" s="327">
        <v>90</v>
      </c>
      <c r="F112" s="327">
        <v>300</v>
      </c>
      <c r="G112" s="326" t="s">
        <v>33</v>
      </c>
      <c r="H112" s="325">
        <f>((H$67-$H$5)/1000)*$O$23*(($C$9/70)^$AA$23)</f>
        <v>64.093626752652327</v>
      </c>
      <c r="I112" s="324">
        <f>((I$67-$H$5)/1000)*$O$23*(($C$9/70)^$AA23)</f>
        <v>85.458169003536455</v>
      </c>
      <c r="J112" s="323">
        <f>((J$67-$H$5)/1000)*$O$23*(($C$9/70)^$AA23)</f>
        <v>106.82271125442055</v>
      </c>
      <c r="K112" s="323">
        <f>((K$67-$H$5)/1000)*$O$23*(($C$9/70)^$AA23)</f>
        <v>128.18725350530465</v>
      </c>
      <c r="L112" s="323">
        <f>((L$67-$H$5)/1000)*$O$23*(($C$9/70)^$AA23)</f>
        <v>149.55179575618877</v>
      </c>
      <c r="M112" s="323">
        <f>((M$67-$H$5)/1000)*$O$23*(($C$9/70)^$AA23)</f>
        <v>170.91633800707291</v>
      </c>
      <c r="N112" s="323">
        <f>((N$67-$H$5)/1000)*$O$23*(($C$9/70)^$AA23)</f>
        <v>192.28088025795699</v>
      </c>
      <c r="O112" s="323">
        <f>((O$67-$H$5)/1000)*$O$23*(($C$9/70)^$AA23)</f>
        <v>213.64542250884111</v>
      </c>
      <c r="P112" s="323">
        <f>((P$67-$H$5)/1000)*$O$23*(($C$9/70)^$AA23)</f>
        <v>235.00996475972522</v>
      </c>
      <c r="Q112" s="323">
        <f>((Q$67-$H$5)/1000)*$O$23*(($C$9/70)^$AA23)</f>
        <v>256.37450701060931</v>
      </c>
      <c r="R112" s="323">
        <f>((R$67-$H$5)/1000)*$O$23*(($C$9/70)^$AA23)</f>
        <v>277.73904926149345</v>
      </c>
      <c r="S112" s="323">
        <f>((S$67-$H$5)/1000)*$O$23*(($C$9/70)^$AA23)</f>
        <v>299.10359151237753</v>
      </c>
      <c r="T112" s="323">
        <f>((T$67-$H$5)/1000)*$O$23*(($C$9/70)^$AA23)</f>
        <v>320.46813376326168</v>
      </c>
      <c r="U112" s="323">
        <f>((U$67-$H$5)/1000)*$O$23*(($C$9/70)^$AA23)</f>
        <v>341.83267601414582</v>
      </c>
      <c r="V112" s="323">
        <f>((V$67-$H$5)/1000)*$O$23*(($C$9/70)^$AA23)</f>
        <v>363.1972182650299</v>
      </c>
      <c r="W112" s="323">
        <f>((W$67-$H$5)/1000)*$O$23*(($C$9/70)^$AA23)</f>
        <v>384.56176051591399</v>
      </c>
      <c r="X112" s="323">
        <f>((X$67-$H$5)/1000)*$O$23*(($C$9/70)^$AA23)</f>
        <v>405.92630276679807</v>
      </c>
      <c r="Y112" s="323">
        <f>((Y$67-$H$5)/1000)*$O$23*(($C$9/70)^$AA23)</f>
        <v>427.29084501768222</v>
      </c>
      <c r="Z112" s="323">
        <f>((Z$67-$H$5)/1000)*$O$23*(($C$9/70)^$AA23)</f>
        <v>448.65538726856636</v>
      </c>
      <c r="AA112" s="323">
        <f>((AA$67-$H$5)/1000)*$O$23*(($C$9/70)^$AA23)</f>
        <v>470.01992951945044</v>
      </c>
      <c r="AB112" s="323">
        <f>((AB$67-$H$5)/1000)*$O$23*(($C$9/70)^$AA23)</f>
        <v>491.38447177033453</v>
      </c>
      <c r="AC112" s="323">
        <f>((AC$67-$H$5)/1000)*$O$23*(($C$9/70)^$AA23)</f>
        <v>512.74901402121861</v>
      </c>
      <c r="AD112" s="323">
        <f>((AD$67-$H$5)/1000)*$O$23*(($C$9/70)^$AA23)</f>
        <v>534.11355627210276</v>
      </c>
      <c r="AE112" s="323">
        <f>((AE$67-$H$5)/1000)*$O$23*(($C$9/70)^$AA23)</f>
        <v>555.4780985229869</v>
      </c>
      <c r="AF112" s="323">
        <f>((AF$67-$H$5)/1000)*$O$23*(($C$9/70)^$AA23)</f>
        <v>576.84264077387104</v>
      </c>
      <c r="AG112" s="323">
        <f>((AG$67-$H$5)/1000)*$O$23*(($C$9/70)^$AA23)</f>
        <v>598.20718302475507</v>
      </c>
      <c r="AH112" s="323">
        <f>((AH$67-$H$5)/1000)*$O$23*(($C$9/70)^$AA23)</f>
        <v>619.57172527563921</v>
      </c>
      <c r="AI112" s="323">
        <f>((AI$67-$H$5)/1000)*$O$23*(($C$9/70)^$AA23)</f>
        <v>640.93626752652335</v>
      </c>
      <c r="AJ112" s="323">
        <f>((AJ$67-$H$5)/1000)*$O$23*(($C$9/70)^$AA23)</f>
        <v>662.30080977740738</v>
      </c>
      <c r="AK112" s="323">
        <f>((AK$67-$H$5)/1000)*$O$23*(($C$9/70)^$AA23)</f>
        <v>683.66535202829164</v>
      </c>
      <c r="AL112" s="323">
        <f>((AL$67-$H$5)/1000)*$O$23*(($C$9/70)^$AA23)</f>
        <v>705.02989427917555</v>
      </c>
      <c r="AM112" s="323">
        <f>((AM$67-$H$5)/1000)*$O$23*(($C$9/70)^$AA23)</f>
        <v>726.39443653005981</v>
      </c>
      <c r="AN112" s="323">
        <f>((AN$67-$H$5)/1000)*$O$23*(($C$9/70)^$AA23)</f>
        <v>747.75897878094383</v>
      </c>
      <c r="AO112" s="323">
        <f>((AO$67-$H$5)/1000)*$O$23*(($C$9/70)^$AA23)</f>
        <v>769.12352103182798</v>
      </c>
      <c r="AP112" s="323">
        <f>((AP$67-$H$5)/1000)*$O$23*(($C$9/70)^$AA23)</f>
        <v>790.48806328271223</v>
      </c>
      <c r="AQ112" s="323">
        <f>((AQ$67-$H$5)/1000)*$O$23*(($C$9/70)^$AA23)</f>
        <v>811.85260553359615</v>
      </c>
      <c r="AR112" s="323">
        <f>((AR$67-$H$5)/1000)*$O$23*(($C$9/70)^$AA23)</f>
        <v>833.2171477844804</v>
      </c>
      <c r="AS112" s="323">
        <f>((AS$67-$H$5)/1000)*$O$23*(($C$9/70)^$AA23)</f>
        <v>854.58169003536443</v>
      </c>
      <c r="AT112" s="323">
        <f>((AT$67-$H$5)/1000)*$O$23*(($C$9/70)^$AA23)</f>
        <v>875.94623228624857</v>
      </c>
      <c r="AU112" s="323">
        <f>((AU$67-$H$5)/1000)*$O$23*(($C$9/70)^$AA23)</f>
        <v>897.31077453713272</v>
      </c>
      <c r="AV112" s="323">
        <f>((AV$67-$H$5)/1000)*$O$23*(($C$9/70)^$AA23)</f>
        <v>918.67531678801663</v>
      </c>
      <c r="AW112" s="323">
        <f>((AW$67-$H$5)/1000)*$O$23*(($C$9/70)^$AA23)</f>
        <v>940.03985903890089</v>
      </c>
      <c r="AX112" s="323">
        <f>((AX$67-$H$5)/1000)*$O$23*(($C$9/70)^$AA23)</f>
        <v>961.40440128978503</v>
      </c>
      <c r="AY112" s="323">
        <f>((AY$67-$H$5)/1000)*$O$23*(($C$9/70)^$AA23)</f>
        <v>982.76894354066906</v>
      </c>
      <c r="AZ112" s="323">
        <f>((AZ$67-$H$5)/1000)*$O$23*(($C$9/70)^$AA23)</f>
        <v>1004.1334857915533</v>
      </c>
      <c r="BA112" s="323">
        <f>((BA$67-$H$5)/1000)*$O$23*(($C$9/70)^$AA23)</f>
        <v>1025.4980280424372</v>
      </c>
      <c r="BB112" s="323">
        <f>((BB$67-$H$5)/1000)*$O$23*(($C$9/70)^$AA23)</f>
        <v>1046.8625702933214</v>
      </c>
      <c r="BC112" s="323">
        <f>((BC$67-$H$5)/1000)*$O$23*(($C$9/70)^$AA23)</f>
        <v>1068.2271125442055</v>
      </c>
      <c r="BD112" s="323">
        <f>((BD$67-$H$5)/1000)*$O$23*(($C$9/70)^$AA23)</f>
        <v>1089.5916547950897</v>
      </c>
      <c r="BE112" s="323">
        <f>((BE$67-$H$5)/1000)*$O$23*(($C$9/70)^$AA23)</f>
        <v>1110.9561970459738</v>
      </c>
      <c r="BF112" s="322">
        <f>((BF$67-$H$5)/1000)*$O$23*(($C$9/70)^$AA23)</f>
        <v>1132.3207392968577</v>
      </c>
    </row>
    <row r="113" spans="1:58" x14ac:dyDescent="0.25">
      <c r="A113" s="24"/>
      <c r="B113" s="329" t="s">
        <v>103</v>
      </c>
      <c r="C113" s="328"/>
      <c r="D113" s="326" t="s">
        <v>66</v>
      </c>
      <c r="E113" s="327">
        <v>90</v>
      </c>
      <c r="F113" s="327">
        <v>360</v>
      </c>
      <c r="G113" s="326" t="s">
        <v>33</v>
      </c>
      <c r="H113" s="325">
        <f>((H$67-$H$5)/1000)*$Q$23*(($C$9/70)^$AC$23)</f>
        <v>71.907042935180399</v>
      </c>
      <c r="I113" s="324">
        <f>((I$67-$H$5)/1000)*$Q$23*(($C$9/70)^$AC$23)</f>
        <v>95.876057246907209</v>
      </c>
      <c r="J113" s="323">
        <f>((J$67-$H$5)/1000)*$Q$23*(($C$9/70)^$AC$23)</f>
        <v>119.845071558634</v>
      </c>
      <c r="K113" s="323">
        <f>((K$67-$H$5)/1000)*$Q$23*(($C$9/70)^$AC$23)</f>
        <v>143.8140858703608</v>
      </c>
      <c r="L113" s="323">
        <f>((L$67-$H$5)/1000)*$Q$23*(($C$9/70)^$AC$23)</f>
        <v>167.78310018208759</v>
      </c>
      <c r="M113" s="323">
        <f>((M$67-$H$5)/1000)*$Q$23*(($C$9/70)^$AC$23)</f>
        <v>191.75211449381442</v>
      </c>
      <c r="N113" s="323">
        <f>((N$67-$H$5)/1000)*$Q$23*(($C$9/70)^$AC$23)</f>
        <v>215.72112880554121</v>
      </c>
      <c r="O113" s="323">
        <f>((O$67-$H$5)/1000)*$Q$23*(($C$9/70)^$AC$23)</f>
        <v>239.69014311726801</v>
      </c>
      <c r="P113" s="323">
        <f>((P$67-$H$5)/1000)*$Q$23*(($C$9/70)^$AC$23)</f>
        <v>263.65915742899483</v>
      </c>
      <c r="Q113" s="323">
        <f>((Q$67-$H$5)/1000)*$Q$23*(($C$9/70)^$AC$23)</f>
        <v>287.6281717407216</v>
      </c>
      <c r="R113" s="323">
        <f>((R$67-$H$5)/1000)*$Q$23*(($C$9/70)^$AC$23)</f>
        <v>311.59718605244842</v>
      </c>
      <c r="S113" s="323">
        <f>((S$67-$H$5)/1000)*$Q$23*(($C$9/70)^$AC$23)</f>
        <v>335.56620036417519</v>
      </c>
      <c r="T113" s="323">
        <f>((T$67-$H$5)/1000)*$Q$23*(($C$9/70)^$AC$23)</f>
        <v>359.53521467590201</v>
      </c>
      <c r="U113" s="323">
        <f>((U$67-$H$5)/1000)*$Q$23*(($C$9/70)^$AC$23)</f>
        <v>383.50422898762884</v>
      </c>
      <c r="V113" s="323">
        <f>((V$67-$H$5)/1000)*$Q$23*(($C$9/70)^$AC$23)</f>
        <v>407.4732432993556</v>
      </c>
      <c r="W113" s="323">
        <f>((W$67-$H$5)/1000)*$Q$23*(($C$9/70)^$AC$23)</f>
        <v>431.44225761108243</v>
      </c>
      <c r="X113" s="323">
        <f>((X$67-$H$5)/1000)*$Q$23*(($C$9/70)^$AC$23)</f>
        <v>455.41127192280914</v>
      </c>
      <c r="Y113" s="323">
        <f>((Y$67-$H$5)/1000)*$Q$23*(($C$9/70)^$AC$23)</f>
        <v>479.38028623453602</v>
      </c>
      <c r="Z113" s="323">
        <f>((Z$67-$H$5)/1000)*$Q$23*(($C$9/70)^$AC$23)</f>
        <v>503.34930054626284</v>
      </c>
      <c r="AA113" s="323">
        <f>((AA$67-$H$5)/1000)*$Q$23*(($C$9/70)^$AC$23)</f>
        <v>527.31831485798966</v>
      </c>
      <c r="AB113" s="323">
        <f>((AB$67-$H$5)/1000)*$Q$23*(($C$9/70)^$AC$23)</f>
        <v>551.28732916971637</v>
      </c>
      <c r="AC113" s="323">
        <f>((AC$67-$H$5)/1000)*$Q$23*(($C$9/70)^$AC$23)</f>
        <v>575.2563434814432</v>
      </c>
      <c r="AD113" s="323">
        <f>((AD$67-$H$5)/1000)*$Q$23*(($C$9/70)^$AC$23)</f>
        <v>599.22535779317002</v>
      </c>
      <c r="AE113" s="323">
        <f>((AE$67-$H$5)/1000)*$Q$23*(($C$9/70)^$AC$23)</f>
        <v>623.19437210489684</v>
      </c>
      <c r="AF113" s="323">
        <f>((AF$67-$H$5)/1000)*$Q$23*(($C$9/70)^$AC$23)</f>
        <v>647.16338641662367</v>
      </c>
      <c r="AG113" s="323">
        <f>((AG$67-$H$5)/1000)*$Q$23*(($C$9/70)^$AC$23)</f>
        <v>671.13240072835038</v>
      </c>
      <c r="AH113" s="323">
        <f>((AH$67-$H$5)/1000)*$Q$23*(($C$9/70)^$AC$23)</f>
        <v>695.1014150400772</v>
      </c>
      <c r="AI113" s="323">
        <f>((AI$67-$H$5)/1000)*$Q$23*(($C$9/70)^$AC$23)</f>
        <v>719.07042935180402</v>
      </c>
      <c r="AJ113" s="323">
        <f>((AJ$67-$H$5)/1000)*$Q$23*(($C$9/70)^$AC$23)</f>
        <v>743.03944366353073</v>
      </c>
      <c r="AK113" s="323">
        <f>((AK$67-$H$5)/1000)*$Q$23*(($C$9/70)^$AC$23)</f>
        <v>767.00845797525767</v>
      </c>
      <c r="AL113" s="323">
        <f>((AL$67-$H$5)/1000)*$Q$23*(($C$9/70)^$AC$23)</f>
        <v>790.97747228698438</v>
      </c>
      <c r="AM113" s="323">
        <f>((AM$67-$H$5)/1000)*$Q$23*(($C$9/70)^$AC$23)</f>
        <v>814.9464865987112</v>
      </c>
      <c r="AN113" s="323">
        <f>((AN$67-$H$5)/1000)*$Q$23*(($C$9/70)^$AC$23)</f>
        <v>838.91550091043803</v>
      </c>
      <c r="AO113" s="323">
        <f>((AO$67-$H$5)/1000)*$Q$23*(($C$9/70)^$AC$23)</f>
        <v>862.88451522216485</v>
      </c>
      <c r="AP113" s="323">
        <f>((AP$67-$H$5)/1000)*$Q$23*(($C$9/70)^$AC$23)</f>
        <v>886.85352953389156</v>
      </c>
      <c r="AQ113" s="323">
        <f>((AQ$67-$H$5)/1000)*$Q$23*(($C$9/70)^$AC$23)</f>
        <v>910.82254384561827</v>
      </c>
      <c r="AR113" s="323">
        <f>((AR$67-$H$5)/1000)*$Q$23*(($C$9/70)^$AC$23)</f>
        <v>934.79155815734521</v>
      </c>
      <c r="AS113" s="323">
        <f>((AS$67-$H$5)/1000)*$Q$23*(($C$9/70)^$AC$23)</f>
        <v>958.76057246907203</v>
      </c>
      <c r="AT113" s="323">
        <f>((AT$67-$H$5)/1000)*$Q$23*(($C$9/70)^$AC$23)</f>
        <v>982.72958678079874</v>
      </c>
      <c r="AU113" s="323">
        <f>((AU$67-$H$5)/1000)*$Q$23*(($C$9/70)^$AC$23)</f>
        <v>1006.6986010925257</v>
      </c>
      <c r="AV113" s="323">
        <f>((AV$67-$H$5)/1000)*$Q$23*(($C$9/70)^$AC$23)</f>
        <v>1030.6676154042525</v>
      </c>
      <c r="AW113" s="323">
        <f>((AW$67-$H$5)/1000)*$Q$23*(($C$9/70)^$AC$23)</f>
        <v>1054.6366297159793</v>
      </c>
      <c r="AX113" s="323">
        <f>((AX$67-$H$5)/1000)*$Q$23*(($C$9/70)^$AC$23)</f>
        <v>1078.6056440277059</v>
      </c>
      <c r="AY113" s="323">
        <f>((AY$67-$H$5)/1000)*$Q$23*(($C$9/70)^$AC$23)</f>
        <v>1102.5746583394327</v>
      </c>
      <c r="AZ113" s="323">
        <f>((AZ$67-$H$5)/1000)*$Q$23*(($C$9/70)^$AC$23)</f>
        <v>1126.5436726511596</v>
      </c>
      <c r="BA113" s="323">
        <f>((BA$67-$H$5)/1000)*$Q$23*(($C$9/70)^$AC$23)</f>
        <v>1150.5126869628864</v>
      </c>
      <c r="BB113" s="323">
        <f>((BB$67-$H$5)/1000)*$Q$23*(($C$9/70)^$AC$23)</f>
        <v>1174.4817012746132</v>
      </c>
      <c r="BC113" s="323">
        <f>((BC$67-$H$5)/1000)*$Q$23*(($C$9/70)^$AC$23)</f>
        <v>1198.45071558634</v>
      </c>
      <c r="BD113" s="323">
        <f>((BD$67-$H$5)/1000)*$Q$23*(($C$9/70)^$AC$23)</f>
        <v>1222.4197298980669</v>
      </c>
      <c r="BE113" s="323">
        <f>((BE$67-$H$5)/1000)*$Q$23*(($C$9/70)^$AC$23)</f>
        <v>1246.3887442097937</v>
      </c>
      <c r="BF113" s="322">
        <f>((BF$67-$H$5)/1000)*$Q$23*(($C$9/70)^$AC$23)</f>
        <v>1270.3577585215203</v>
      </c>
    </row>
    <row r="114" spans="1:58" x14ac:dyDescent="0.25">
      <c r="A114" s="24"/>
      <c r="B114" s="329" t="s">
        <v>102</v>
      </c>
      <c r="C114" s="328"/>
      <c r="D114" s="326" t="s">
        <v>66</v>
      </c>
      <c r="E114" s="327">
        <v>90</v>
      </c>
      <c r="F114" s="327">
        <v>400</v>
      </c>
      <c r="G114" s="326" t="s">
        <v>33</v>
      </c>
      <c r="H114" s="325">
        <f>((H$67-$H$5)/1000)*$R$23*(($C$9/70)^$AD$23)</f>
        <v>78.743475017157678</v>
      </c>
      <c r="I114" s="324">
        <f>((I$67-$H$5)/1000)*$R$23*(($C$9/70)^$AD$23)</f>
        <v>104.99130002287691</v>
      </c>
      <c r="J114" s="323">
        <f>((J$67-$H$5)/1000)*$R$23*(($C$9/70)^$AD$23)</f>
        <v>131.23912502859613</v>
      </c>
      <c r="K114" s="323">
        <f>((K$67-$H$5)/1000)*$R$23*(($C$9/70)^$AD$23)</f>
        <v>157.48695003431536</v>
      </c>
      <c r="L114" s="323">
        <f>((L$67-$H$5)/1000)*$R$23*(($C$9/70)^$AD$23)</f>
        <v>183.73477504003458</v>
      </c>
      <c r="M114" s="323">
        <f>((M$67-$H$5)/1000)*$R$23*(($C$9/70)^$AD$23)</f>
        <v>209.98260004575383</v>
      </c>
      <c r="N114" s="323">
        <f>((N$67-$H$5)/1000)*$R$23*(($C$9/70)^$AD$23)</f>
        <v>236.23042505147302</v>
      </c>
      <c r="O114" s="323">
        <f>((O$67-$H$5)/1000)*$R$23*(($C$9/70)^$AD$23)</f>
        <v>262.47825005719227</v>
      </c>
      <c r="P114" s="323">
        <f>((P$67-$H$5)/1000)*$R$23*(($C$9/70)^$AD$23)</f>
        <v>288.72607506291149</v>
      </c>
      <c r="Q114" s="323">
        <f>((Q$67-$H$5)/1000)*$R$23*(($C$9/70)^$AD$23)</f>
        <v>314.97390006863071</v>
      </c>
      <c r="R114" s="323">
        <f>((R$67-$H$5)/1000)*$R$23*(($C$9/70)^$AD$23)</f>
        <v>341.22172507434993</v>
      </c>
      <c r="S114" s="323">
        <f>((S$67-$H$5)/1000)*$R$23*(($C$9/70)^$AD$23)</f>
        <v>367.46955008006915</v>
      </c>
      <c r="T114" s="323">
        <f>((T$67-$H$5)/1000)*$R$23*(($C$9/70)^$AD$23)</f>
        <v>393.71737508578838</v>
      </c>
      <c r="U114" s="323">
        <f>((U$67-$H$5)/1000)*$R$23*(($C$9/70)^$AD$23)</f>
        <v>419.96520009150765</v>
      </c>
      <c r="V114" s="323">
        <f>((V$67-$H$5)/1000)*$R$23*(($C$9/70)^$AD$23)</f>
        <v>446.21302509722682</v>
      </c>
      <c r="W114" s="323">
        <f>((W$67-$H$5)/1000)*$R$23*(($C$9/70)^$AD$23)</f>
        <v>472.46085010294604</v>
      </c>
      <c r="X114" s="323">
        <f>((X$67-$H$5)/1000)*$R$23*(($C$9/70)^$AD$23)</f>
        <v>498.70867510866526</v>
      </c>
      <c r="Y114" s="323">
        <f>((Y$67-$H$5)/1000)*$R$23*(($C$9/70)^$AD$23)</f>
        <v>524.95650011438454</v>
      </c>
      <c r="Z114" s="323">
        <f>((Z$67-$H$5)/1000)*$R$23*(($C$9/70)^$AD$23)</f>
        <v>551.2043251201037</v>
      </c>
      <c r="AA114" s="323">
        <f>((AA$67-$H$5)/1000)*$R$23*(($C$9/70)^$AD$23)</f>
        <v>577.45215012582298</v>
      </c>
      <c r="AB114" s="323">
        <f>((AB$67-$H$5)/1000)*$R$23*(($C$9/70)^$AD$23)</f>
        <v>603.69997513154215</v>
      </c>
      <c r="AC114" s="323">
        <f>((AC$67-$H$5)/1000)*$R$23*(($C$9/70)^$AD$23)</f>
        <v>629.94780013726142</v>
      </c>
      <c r="AD114" s="323">
        <f>((AD$67-$H$5)/1000)*$R$23*(($C$9/70)^$AD$23)</f>
        <v>656.19562514298059</v>
      </c>
      <c r="AE114" s="323">
        <f>((AE$67-$H$5)/1000)*$R$23*(($C$9/70)^$AD$23)</f>
        <v>682.44345014869987</v>
      </c>
      <c r="AF114" s="323">
        <f>((AF$67-$H$5)/1000)*$R$23*(($C$9/70)^$AD$23)</f>
        <v>708.69127515441903</v>
      </c>
      <c r="AG114" s="323">
        <f>((AG$67-$H$5)/1000)*$R$23*(($C$9/70)^$AD$23)</f>
        <v>734.93910016013831</v>
      </c>
      <c r="AH114" s="323">
        <f>((AH$67-$H$5)/1000)*$R$23*(($C$9/70)^$AD$23)</f>
        <v>761.18692516585759</v>
      </c>
      <c r="AI114" s="323">
        <f>((AI$67-$H$5)/1000)*$R$23*(($C$9/70)^$AD$23)</f>
        <v>787.43475017157675</v>
      </c>
      <c r="AJ114" s="323">
        <f>((AJ$67-$H$5)/1000)*$R$23*(($C$9/70)^$AD$23)</f>
        <v>813.68257517729603</v>
      </c>
      <c r="AK114" s="323">
        <f>((AK$67-$H$5)/1000)*$R$23*(($C$9/70)^$AD$23)</f>
        <v>839.93040018301531</v>
      </c>
      <c r="AL114" s="323">
        <f>((AL$67-$H$5)/1000)*$R$23*(($C$9/70)^$AD$23)</f>
        <v>866.17822518873436</v>
      </c>
      <c r="AM114" s="323">
        <f>((AM$67-$H$5)/1000)*$R$23*(($C$9/70)^$AD$23)</f>
        <v>892.42605019445364</v>
      </c>
      <c r="AN114" s="323">
        <f>((AN$67-$H$5)/1000)*$R$23*(($C$9/70)^$AD$23)</f>
        <v>918.6738752001728</v>
      </c>
      <c r="AO114" s="323">
        <f>((AO$67-$H$5)/1000)*$R$23*(($C$9/70)^$AD$23)</f>
        <v>944.92170020589208</v>
      </c>
      <c r="AP114" s="323">
        <f>((AP$67-$H$5)/1000)*$R$23*(($C$9/70)^$AD$23)</f>
        <v>971.16952521161147</v>
      </c>
      <c r="AQ114" s="323">
        <f>((AQ$67-$H$5)/1000)*$R$23*(($C$9/70)^$AD$23)</f>
        <v>997.41735021733052</v>
      </c>
      <c r="AR114" s="323">
        <f>((AR$67-$H$5)/1000)*$R$23*(($C$9/70)^$AD$23)</f>
        <v>1023.6651752230498</v>
      </c>
      <c r="AS114" s="323">
        <f>((AS$67-$H$5)/1000)*$R$23*(($C$9/70)^$AD$23)</f>
        <v>1049.9130002287691</v>
      </c>
      <c r="AT114" s="323">
        <f>((AT$67-$H$5)/1000)*$R$23*(($C$9/70)^$AD$23)</f>
        <v>1076.1608252344881</v>
      </c>
      <c r="AU114" s="323">
        <f>((AU$67-$H$5)/1000)*$R$23*(($C$9/70)^$AD$23)</f>
        <v>1102.4086502402074</v>
      </c>
      <c r="AV114" s="323">
        <f>((AV$67-$H$5)/1000)*$R$23*(($C$9/70)^$AD$23)</f>
        <v>1128.6564752459265</v>
      </c>
      <c r="AW114" s="323">
        <f>((AW$67-$H$5)/1000)*$R$23*(($C$9/70)^$AD$23)</f>
        <v>1154.904300251646</v>
      </c>
      <c r="AX114" s="323">
        <f>((AX$67-$H$5)/1000)*$R$23*(($C$9/70)^$AD$23)</f>
        <v>1181.1521252573652</v>
      </c>
      <c r="AY114" s="323">
        <f>((AY$67-$H$5)/1000)*$R$23*(($C$9/70)^$AD$23)</f>
        <v>1207.3999502630843</v>
      </c>
      <c r="AZ114" s="323">
        <f>((AZ$67-$H$5)/1000)*$R$23*(($C$9/70)^$AD$23)</f>
        <v>1233.6477752688036</v>
      </c>
      <c r="BA114" s="323">
        <f>((BA$67-$H$5)/1000)*$R$23*(($C$9/70)^$AD$23)</f>
        <v>1259.8956002745228</v>
      </c>
      <c r="BB114" s="323">
        <f>((BB$67-$H$5)/1000)*$R$23*(($C$9/70)^$AD$23)</f>
        <v>1286.1434252802421</v>
      </c>
      <c r="BC114" s="323">
        <f>((BC$67-$H$5)/1000)*$R$23*(($C$9/70)^$AD$23)</f>
        <v>1312.3912502859612</v>
      </c>
      <c r="BD114" s="323">
        <f>((BD$67-$H$5)/1000)*$R$23*(($C$9/70)^$AD$23)</f>
        <v>1338.6390752916802</v>
      </c>
      <c r="BE114" s="323">
        <f>((BE$67-$H$5)/1000)*$R$23*(($C$9/70)^$AD$23)</f>
        <v>1364.8869002973997</v>
      </c>
      <c r="BF114" s="322">
        <f>((BF$67-$H$5)/1000)*$R$23*(($C$9/70)^$AD$23)</f>
        <v>1391.1347253031188</v>
      </c>
    </row>
    <row r="115" spans="1:58" ht="15.75" thickBot="1" x14ac:dyDescent="0.3">
      <c r="A115" s="24"/>
      <c r="B115" s="321" t="s">
        <v>101</v>
      </c>
      <c r="C115" s="320"/>
      <c r="D115" s="318" t="s">
        <v>66</v>
      </c>
      <c r="E115" s="319">
        <v>90</v>
      </c>
      <c r="F115" s="319">
        <v>400</v>
      </c>
      <c r="G115" s="318" t="s">
        <v>92</v>
      </c>
      <c r="H115" s="317">
        <f>((H$67-$H$5)/1000)*$S$23*(($C$9/70)^$AE$23)</f>
        <v>97.165555111889546</v>
      </c>
      <c r="I115" s="316">
        <f>((I$67-$H$5)/1000)*$S$23*(($C$9/70)^$AE$23)</f>
        <v>129.55407348251939</v>
      </c>
      <c r="J115" s="315">
        <f>((J$67-$H$5)/1000)*$S$23*(($C$9/70)^$AE$23)</f>
        <v>161.94259185314925</v>
      </c>
      <c r="K115" s="315">
        <f>((K$67-$H$5)/1000)*$S$23*(($C$9/70)^$AE$23)</f>
        <v>194.33111022377909</v>
      </c>
      <c r="L115" s="315">
        <f>((L$67-$H$5)/1000)*$S$23*(($C$9/70)^$AE$23)</f>
        <v>226.7196285944089</v>
      </c>
      <c r="M115" s="315">
        <f>((M$67-$H$5)/1000)*$S$23*(($C$9/70)^$AE$23)</f>
        <v>259.10814696503877</v>
      </c>
      <c r="N115" s="315">
        <f>((N$67-$H$5)/1000)*$S$23*(($C$9/70)^$AE$23)</f>
        <v>291.49666533566864</v>
      </c>
      <c r="O115" s="315">
        <f>((O$67-$H$5)/1000)*$S$23*(($C$9/70)^$AE$23)</f>
        <v>323.88518370629851</v>
      </c>
      <c r="P115" s="315">
        <f>((P$67-$H$5)/1000)*$S$23*(($C$9/70)^$AE$23)</f>
        <v>356.27370207692832</v>
      </c>
      <c r="Q115" s="315">
        <f>((Q$67-$H$5)/1000)*$S$23*(($C$9/70)^$AE$23)</f>
        <v>388.66222044755818</v>
      </c>
      <c r="R115" s="315">
        <f>((R$67-$H$5)/1000)*$S$23*(($C$9/70)^$AE$23)</f>
        <v>421.05073881818799</v>
      </c>
      <c r="S115" s="315">
        <f>((S$67-$H$5)/1000)*$S$23*(($C$9/70)^$AE$23)</f>
        <v>453.43925718881781</v>
      </c>
      <c r="T115" s="315">
        <f>((T$67-$H$5)/1000)*$S$23*(($C$9/70)^$AE$23)</f>
        <v>485.82777555944773</v>
      </c>
      <c r="U115" s="315">
        <f>((U$67-$H$5)/1000)*$S$23*(($C$9/70)^$AE$23)</f>
        <v>518.21629393007754</v>
      </c>
      <c r="V115" s="315">
        <f>((V$67-$H$5)/1000)*$S$23*(($C$9/70)^$AE$23)</f>
        <v>550.60481230070741</v>
      </c>
      <c r="W115" s="315">
        <f>((W$67-$H$5)/1000)*$S$23*(($C$9/70)^$AE$23)</f>
        <v>582.99333067133728</v>
      </c>
      <c r="X115" s="315">
        <f>((X$67-$H$5)/1000)*$S$23*(($C$9/70)^$AE$23)</f>
        <v>615.38184904196703</v>
      </c>
      <c r="Y115" s="315">
        <f>((Y$67-$H$5)/1000)*$S$23*(($C$9/70)^$AE$23)</f>
        <v>647.77036741259701</v>
      </c>
      <c r="Z115" s="315">
        <f>((Z$67-$H$5)/1000)*$S$23*(($C$9/70)^$AE$23)</f>
        <v>680.15888578322676</v>
      </c>
      <c r="AA115" s="315">
        <f>((AA$67-$H$5)/1000)*$S$23*(($C$9/70)^$AE$23)</f>
        <v>712.54740415385663</v>
      </c>
      <c r="AB115" s="315">
        <f>((AB$67-$H$5)/1000)*$S$23*(($C$9/70)^$AE$23)</f>
        <v>744.93592252448639</v>
      </c>
      <c r="AC115" s="315">
        <f>((AC$67-$H$5)/1000)*$S$23*(($C$9/70)^$AE$23)</f>
        <v>777.32444089511637</v>
      </c>
      <c r="AD115" s="315">
        <f>((AD$67-$H$5)/1000)*$S$23*(($C$9/70)^$AE$23)</f>
        <v>809.71295926574624</v>
      </c>
      <c r="AE115" s="315">
        <f>((AE$67-$H$5)/1000)*$S$23*(($C$9/70)^$AE$23)</f>
        <v>842.10147763637599</v>
      </c>
      <c r="AF115" s="315">
        <f>((AF$67-$H$5)/1000)*$S$23*(($C$9/70)^$AE$23)</f>
        <v>874.48999600700586</v>
      </c>
      <c r="AG115" s="315">
        <f>((AG$67-$H$5)/1000)*$S$23*(($C$9/70)^$AE$23)</f>
        <v>906.87851437763561</v>
      </c>
      <c r="AH115" s="315">
        <f>((AH$67-$H$5)/1000)*$S$23*(($C$9/70)^$AE$23)</f>
        <v>939.26703274826559</v>
      </c>
      <c r="AI115" s="315">
        <f>((AI$67-$H$5)/1000)*$S$23*(($C$9/70)^$AE$23)</f>
        <v>971.65555111889546</v>
      </c>
      <c r="AJ115" s="315">
        <f>((AJ$67-$H$5)/1000)*$S$23*(($C$9/70)^$AE$23)</f>
        <v>1004.0440694895253</v>
      </c>
      <c r="AK115" s="315">
        <f>((AK$67-$H$5)/1000)*$S$23*(($C$9/70)^$AE$23)</f>
        <v>1036.4325878601551</v>
      </c>
      <c r="AL115" s="315">
        <f>((AL$67-$H$5)/1000)*$S$23*(($C$9/70)^$AE$23)</f>
        <v>1068.8211062307848</v>
      </c>
      <c r="AM115" s="315">
        <f>((AM$67-$H$5)/1000)*$S$23*(($C$9/70)^$AE$23)</f>
        <v>1101.2096246014148</v>
      </c>
      <c r="AN115" s="315">
        <f>((AN$67-$H$5)/1000)*$S$23*(($C$9/70)^$AE$23)</f>
        <v>1133.5981429720448</v>
      </c>
      <c r="AO115" s="315">
        <f>((AO$67-$H$5)/1000)*$S$23*(($C$9/70)^$AE$23)</f>
        <v>1165.9866613426746</v>
      </c>
      <c r="AP115" s="315">
        <f>((AP$67-$H$5)/1000)*$S$23*(($C$9/70)^$AE$23)</f>
        <v>1198.3751797133045</v>
      </c>
      <c r="AQ115" s="315">
        <f>((AQ$67-$H$5)/1000)*$S$23*(($C$9/70)^$AE$23)</f>
        <v>1230.7636980839341</v>
      </c>
      <c r="AR115" s="315">
        <f>((AR$67-$H$5)/1000)*$S$23*(($C$9/70)^$AE$23)</f>
        <v>1263.152216454564</v>
      </c>
      <c r="AS115" s="315">
        <f>((AS$67-$H$5)/1000)*$S$23*(($C$9/70)^$AE$23)</f>
        <v>1295.540734825194</v>
      </c>
      <c r="AT115" s="315">
        <f>((AT$67-$H$5)/1000)*$S$23*(($C$9/70)^$AE$23)</f>
        <v>1327.9292531958235</v>
      </c>
      <c r="AU115" s="315">
        <f>((AU$67-$H$5)/1000)*$S$23*(($C$9/70)^$AE$23)</f>
        <v>1360.3177715664535</v>
      </c>
      <c r="AV115" s="315">
        <f>((AV$67-$H$5)/1000)*$S$23*(($C$9/70)^$AE$23)</f>
        <v>1392.7062899370833</v>
      </c>
      <c r="AW115" s="315">
        <f>((AW$67-$H$5)/1000)*$S$23*(($C$9/70)^$AE$23)</f>
        <v>1425.0948083077133</v>
      </c>
      <c r="AX115" s="315">
        <f>((AX$67-$H$5)/1000)*$S$23*(($C$9/70)^$AE$23)</f>
        <v>1457.483326678343</v>
      </c>
      <c r="AY115" s="315">
        <f>((AY$67-$H$5)/1000)*$S$23*(($C$9/70)^$AE$23)</f>
        <v>1489.8718450489728</v>
      </c>
      <c r="AZ115" s="315">
        <f>((AZ$67-$H$5)/1000)*$S$23*(($C$9/70)^$AE$23)</f>
        <v>1522.260363419603</v>
      </c>
      <c r="BA115" s="315">
        <f>((BA$67-$H$5)/1000)*$S$23*(($C$9/70)^$AE$23)</f>
        <v>1554.6488817902327</v>
      </c>
      <c r="BB115" s="315">
        <f>((BB$67-$H$5)/1000)*$S$23*(($C$9/70)^$AE$23)</f>
        <v>1587.0374001608627</v>
      </c>
      <c r="BC115" s="315">
        <f>((BC$67-$H$5)/1000)*$S$23*(($C$9/70)^$AE$23)</f>
        <v>1619.4259185314925</v>
      </c>
      <c r="BD115" s="315">
        <f>((BD$67-$H$5)/1000)*$S$23*(($C$9/70)^$AE$23)</f>
        <v>1651.8144369021222</v>
      </c>
      <c r="BE115" s="315">
        <f>((BE$67-$H$5)/1000)*$S$23*(($C$9/70)^$AE$23)</f>
        <v>1684.202955272752</v>
      </c>
      <c r="BF115" s="314">
        <f>((BF$67-$H$5)/1000)*$S$23*(($C$9/70)^$AE$23)</f>
        <v>1716.5914736433817</v>
      </c>
    </row>
    <row r="116" spans="1:58" x14ac:dyDescent="0.25">
      <c r="A116" s="24"/>
      <c r="B116" s="313" t="s">
        <v>100</v>
      </c>
      <c r="C116" s="312"/>
      <c r="D116" s="310" t="s">
        <v>66</v>
      </c>
      <c r="E116" s="311">
        <v>110</v>
      </c>
      <c r="F116" s="311">
        <v>160</v>
      </c>
      <c r="G116" s="310" t="s">
        <v>44</v>
      </c>
      <c r="H116" s="309">
        <f>((H$67-$H$5)/1000)*$K$24*(($C$9/70)^$W$24)</f>
        <v>40.173153959354543</v>
      </c>
      <c r="I116" s="309">
        <f>((I$67-$H$5)/1000)*$K$24*(($C$9/70)^$W$24)</f>
        <v>53.564205279139401</v>
      </c>
      <c r="J116" s="308">
        <f>((J$67-$H$5)/1000)*$K$24*(($C$9/70)^$W$24)</f>
        <v>66.955256598924251</v>
      </c>
      <c r="K116" s="308">
        <f>((K$67-$H$5)/1000)*$K$24*(($C$9/70)^$W$24)</f>
        <v>80.346307918709087</v>
      </c>
      <c r="L116" s="308">
        <f>((L$67-$H$5)/1000)*$K$24*(($C$9/70)^$W$24)</f>
        <v>93.737359238493937</v>
      </c>
      <c r="M116" s="308">
        <f>((M$67-$H$5)/1000)*$K$24*(($C$9/70)^$W$24)</f>
        <v>107.1284105582788</v>
      </c>
      <c r="N116" s="308">
        <f>((N$67-$H$5)/1000)*$K$24*(($C$9/70)^$W$24)</f>
        <v>120.51946187806364</v>
      </c>
      <c r="O116" s="308">
        <f>((O$67-$H$5)/1000)*$K$24*(($C$9/70)^$W$24)</f>
        <v>133.9105131978485</v>
      </c>
      <c r="P116" s="308">
        <f>((P$67-$H$5)/1000)*$K$24*(($C$9/70)^$W$24)</f>
        <v>147.30156451763335</v>
      </c>
      <c r="Q116" s="308">
        <f>((Q$67-$H$5)/1000)*$K$24*(($C$9/70)^$W$24)</f>
        <v>160.69261583741817</v>
      </c>
      <c r="R116" s="308">
        <f>((R$67-$H$5)/1000)*$K$24*(($C$9/70)^$W$24)</f>
        <v>174.08366715720302</v>
      </c>
      <c r="S116" s="308">
        <f>((S$67-$H$5)/1000)*$K$24*(($C$9/70)^$W$24)</f>
        <v>187.47471847698787</v>
      </c>
      <c r="T116" s="308">
        <f>((T$67-$H$5)/1000)*$K$24*(($C$9/70)^$W$24)</f>
        <v>200.86576979677272</v>
      </c>
      <c r="U116" s="308">
        <f>((U$67-$H$5)/1000)*$K$24*(($C$9/70)^$W$24)</f>
        <v>214.2568211165576</v>
      </c>
      <c r="V116" s="308">
        <f>((V$67-$H$5)/1000)*$K$24*(($C$9/70)^$W$24)</f>
        <v>227.64787243634245</v>
      </c>
      <c r="W116" s="308">
        <f>((W$67-$H$5)/1000)*$K$24*(($C$9/70)^$W$24)</f>
        <v>241.03892375612728</v>
      </c>
      <c r="X116" s="308">
        <f>((X$67-$H$5)/1000)*$K$24*(($C$9/70)^$W$24)</f>
        <v>254.42997507591213</v>
      </c>
      <c r="Y116" s="308">
        <f>((Y$67-$H$5)/1000)*$K$24*(($C$9/70)^$W$24)</f>
        <v>267.821026395697</v>
      </c>
      <c r="Z116" s="308">
        <f>((Z$67-$H$5)/1000)*$K$24*(($C$9/70)^$W$24)</f>
        <v>281.21207771548183</v>
      </c>
      <c r="AA116" s="308">
        <f>((AA$67-$H$5)/1000)*$K$24*(($C$9/70)^$W$24)</f>
        <v>294.6031290352667</v>
      </c>
      <c r="AB116" s="308">
        <f>((AB$67-$H$5)/1000)*$K$24*(($C$9/70)^$W$24)</f>
        <v>307.99418035505153</v>
      </c>
      <c r="AC116" s="308">
        <f>((AC$67-$H$5)/1000)*$K$24*(($C$9/70)^$W$24)</f>
        <v>321.38523167483635</v>
      </c>
      <c r="AD116" s="308">
        <f>((AD$67-$H$5)/1000)*$K$24*(($C$9/70)^$W$24)</f>
        <v>334.77628299462123</v>
      </c>
      <c r="AE116" s="308">
        <f>((AE$67-$H$5)/1000)*$K$24*(($C$9/70)^$W$24)</f>
        <v>348.16733431440605</v>
      </c>
      <c r="AF116" s="308">
        <f>((AF$67-$H$5)/1000)*$K$24*(($C$9/70)^$W$24)</f>
        <v>361.55838563419093</v>
      </c>
      <c r="AG116" s="308">
        <f>((AG$67-$H$5)/1000)*$K$24*(($C$9/70)^$W$24)</f>
        <v>374.94943695397575</v>
      </c>
      <c r="AH116" s="308">
        <f>((AH$67-$H$5)/1000)*$K$24*(($C$9/70)^$W$24)</f>
        <v>388.34048827376063</v>
      </c>
      <c r="AI116" s="308">
        <f>((AI$67-$H$5)/1000)*$K$24*(($C$9/70)^$W$24)</f>
        <v>401.73153959354545</v>
      </c>
      <c r="AJ116" s="308">
        <f>((AJ$67-$H$5)/1000)*$K$24*(($C$9/70)^$W$24)</f>
        <v>415.12259091333033</v>
      </c>
      <c r="AK116" s="308">
        <f>((AK$67-$H$5)/1000)*$K$24*(($C$9/70)^$W$24)</f>
        <v>428.51364223311521</v>
      </c>
      <c r="AL116" s="308">
        <f>((AL$67-$H$5)/1000)*$K$24*(($C$9/70)^$W$24)</f>
        <v>441.90469355290003</v>
      </c>
      <c r="AM116" s="308">
        <f>((AM$67-$H$5)/1000)*$K$24*(($C$9/70)^$W$24)</f>
        <v>455.29574487268491</v>
      </c>
      <c r="AN116" s="308">
        <f>((AN$67-$H$5)/1000)*$K$24*(($C$9/70)^$W$24)</f>
        <v>468.68679619246967</v>
      </c>
      <c r="AO116" s="308">
        <f>((AO$67-$H$5)/1000)*$K$24*(($C$9/70)^$W$24)</f>
        <v>482.07784751225455</v>
      </c>
      <c r="AP116" s="308">
        <f>((AP$67-$H$5)/1000)*$K$24*(($C$9/70)^$W$24)</f>
        <v>495.46889883203943</v>
      </c>
      <c r="AQ116" s="308">
        <f>((AQ$67-$H$5)/1000)*$K$24*(($C$9/70)^$W$24)</f>
        <v>508.85995015182425</v>
      </c>
      <c r="AR116" s="308">
        <f>((AR$67-$H$5)/1000)*$K$24*(($C$9/70)^$W$24)</f>
        <v>522.25100147160902</v>
      </c>
      <c r="AS116" s="308">
        <f>((AS$67-$H$5)/1000)*$K$24*(($C$9/70)^$W$24)</f>
        <v>535.64205279139401</v>
      </c>
      <c r="AT116" s="308">
        <f>((AT$67-$H$5)/1000)*$K$24*(($C$9/70)^$W$24)</f>
        <v>549.03310411117877</v>
      </c>
      <c r="AU116" s="308">
        <f>((AU$67-$H$5)/1000)*$K$24*(($C$9/70)^$W$24)</f>
        <v>562.42415543096365</v>
      </c>
      <c r="AV116" s="308">
        <f>((AV$67-$H$5)/1000)*$K$24*(($C$9/70)^$W$24)</f>
        <v>575.81520675074842</v>
      </c>
      <c r="AW116" s="308">
        <f>((AW$67-$H$5)/1000)*$K$24*(($C$9/70)^$W$24)</f>
        <v>589.20625807053341</v>
      </c>
      <c r="AX116" s="308">
        <f>((AX$67-$H$5)/1000)*$K$24*(($C$9/70)^$W$24)</f>
        <v>602.59730939031817</v>
      </c>
      <c r="AY116" s="308">
        <f>((AY$67-$H$5)/1000)*$K$24*(($C$9/70)^$W$24)</f>
        <v>615.98836071010305</v>
      </c>
      <c r="AZ116" s="308">
        <f>((AZ$67-$H$5)/1000)*$K$24*(($C$9/70)^$W$24)</f>
        <v>629.37941202988793</v>
      </c>
      <c r="BA116" s="308">
        <f>((BA$67-$H$5)/1000)*$K$24*(($C$9/70)^$W$24)</f>
        <v>642.7704633496727</v>
      </c>
      <c r="BB116" s="308">
        <f>((BB$67-$H$5)/1000)*$K$24*(($C$9/70)^$W$24)</f>
        <v>656.16151466945757</v>
      </c>
      <c r="BC116" s="308">
        <f>((BC$67-$H$5)/1000)*$K$24*(($C$9/70)^$W$24)</f>
        <v>669.55256598924245</v>
      </c>
      <c r="BD116" s="308">
        <f>((BD$67-$H$5)/1000)*$K$24*(($C$9/70)^$W$24)</f>
        <v>682.94361730902722</v>
      </c>
      <c r="BE116" s="308">
        <f>((BE$67-$H$5)/1000)*$K$24*(($C$9/70)^$W$24)</f>
        <v>696.3346686288121</v>
      </c>
      <c r="BF116" s="307">
        <f>((BF$67-$H$5)/1000)*$K$24*(($C$9/70)^$W$24)</f>
        <v>709.72571994859697</v>
      </c>
    </row>
    <row r="117" spans="1:58" x14ac:dyDescent="0.25">
      <c r="A117" s="24"/>
      <c r="B117" s="306" t="s">
        <v>99</v>
      </c>
      <c r="C117" s="305"/>
      <c r="D117" s="304" t="s">
        <v>66</v>
      </c>
      <c r="E117" s="298">
        <v>110</v>
      </c>
      <c r="F117" s="298">
        <v>200</v>
      </c>
      <c r="G117" s="304" t="s">
        <v>44</v>
      </c>
      <c r="H117" s="303">
        <f>((H$67-$H$5)/1000)*$L$24*(($C$9/70)^$X$24)</f>
        <v>48.829116250598005</v>
      </c>
      <c r="I117" s="303">
        <f>((I$67-$H$5)/1000)*$L$24*(($C$9/70)^$X$24)</f>
        <v>65.105488334130683</v>
      </c>
      <c r="J117" s="302">
        <f>((J$67-$H$5)/1000)*$L$24*(($C$9/70)^$X$24)</f>
        <v>81.381860417663347</v>
      </c>
      <c r="K117" s="302">
        <f>((K$67-$H$5)/1000)*$L$24*(($C$9/70)^$X$24)</f>
        <v>97.658232501196011</v>
      </c>
      <c r="L117" s="302">
        <f>((L$67-$H$5)/1000)*$L$24*(($C$9/70)^$X$24)</f>
        <v>113.93460458472869</v>
      </c>
      <c r="M117" s="302">
        <f>((M$67-$H$5)/1000)*$L$24*(($C$9/70)^$X$24)</f>
        <v>130.21097666826137</v>
      </c>
      <c r="N117" s="302">
        <f>((N$67-$H$5)/1000)*$L$24*(($C$9/70)^$X$24)</f>
        <v>146.48734875179406</v>
      </c>
      <c r="O117" s="302">
        <f>((O$67-$H$5)/1000)*$L$24*(($C$9/70)^$X$24)</f>
        <v>162.76372083532669</v>
      </c>
      <c r="P117" s="302">
        <f>((P$67-$H$5)/1000)*$L$24*(($C$9/70)^$X$24)</f>
        <v>179.04009291885939</v>
      </c>
      <c r="Q117" s="302">
        <f>((Q$67-$H$5)/1000)*$L$24*(($C$9/70)^$X$24)</f>
        <v>195.31646500239202</v>
      </c>
      <c r="R117" s="302">
        <f>((R$67-$H$5)/1000)*$L$24*(($C$9/70)^$X$24)</f>
        <v>211.59283708592474</v>
      </c>
      <c r="S117" s="302">
        <f>((S$67-$H$5)/1000)*$L$24*(($C$9/70)^$X$24)</f>
        <v>227.86920916945738</v>
      </c>
      <c r="T117" s="302">
        <f>((T$67-$H$5)/1000)*$L$24*(($C$9/70)^$X$24)</f>
        <v>244.14558125299007</v>
      </c>
      <c r="U117" s="302">
        <f>((U$67-$H$5)/1000)*$L$24*(($C$9/70)^$X$24)</f>
        <v>260.42195333652273</v>
      </c>
      <c r="V117" s="302">
        <f>((V$67-$H$5)/1000)*$L$24*(($C$9/70)^$X$24)</f>
        <v>276.69832542005537</v>
      </c>
      <c r="W117" s="302">
        <f>((W$67-$H$5)/1000)*$L$24*(($C$9/70)^$X$24)</f>
        <v>292.97469750358812</v>
      </c>
      <c r="X117" s="302">
        <f>((X$67-$H$5)/1000)*$L$24*(($C$9/70)^$X$24)</f>
        <v>309.25106958712075</v>
      </c>
      <c r="Y117" s="302">
        <f>((Y$67-$H$5)/1000)*$L$24*(($C$9/70)^$X$24)</f>
        <v>325.52744167065339</v>
      </c>
      <c r="Z117" s="302">
        <f>((Z$67-$H$5)/1000)*$L$24*(($C$9/70)^$X$24)</f>
        <v>341.80381375418614</v>
      </c>
      <c r="AA117" s="302">
        <f>((AA$67-$H$5)/1000)*$L$24*(($C$9/70)^$X$24)</f>
        <v>358.08018583771877</v>
      </c>
      <c r="AB117" s="302">
        <f>((AB$67-$H$5)/1000)*$L$24*(($C$9/70)^$X$24)</f>
        <v>374.35655792125141</v>
      </c>
      <c r="AC117" s="302">
        <f>((AC$67-$H$5)/1000)*$L$24*(($C$9/70)^$X$24)</f>
        <v>390.63293000478404</v>
      </c>
      <c r="AD117" s="302">
        <f>((AD$67-$H$5)/1000)*$L$24*(($C$9/70)^$X$24)</f>
        <v>406.90930208831679</v>
      </c>
      <c r="AE117" s="302">
        <f>((AE$67-$H$5)/1000)*$L$24*(($C$9/70)^$X$24)</f>
        <v>423.18567417184948</v>
      </c>
      <c r="AF117" s="302">
        <f>((AF$67-$H$5)/1000)*$L$24*(($C$9/70)^$X$24)</f>
        <v>439.46204625538212</v>
      </c>
      <c r="AG117" s="302">
        <f>((AG$67-$H$5)/1000)*$L$24*(($C$9/70)^$X$24)</f>
        <v>455.73841833891476</v>
      </c>
      <c r="AH117" s="302">
        <f>((AH$67-$H$5)/1000)*$L$24*(($C$9/70)^$X$24)</f>
        <v>472.01479042244739</v>
      </c>
      <c r="AI117" s="302">
        <f>((AI$67-$H$5)/1000)*$L$24*(($C$9/70)^$X$24)</f>
        <v>488.29116250598014</v>
      </c>
      <c r="AJ117" s="302">
        <f>((AJ$67-$H$5)/1000)*$L$24*(($C$9/70)^$X$24)</f>
        <v>504.56753458951283</v>
      </c>
      <c r="AK117" s="302">
        <f>((AK$67-$H$5)/1000)*$L$24*(($C$9/70)^$X$24)</f>
        <v>520.84390667304547</v>
      </c>
      <c r="AL117" s="302">
        <f>((AL$67-$H$5)/1000)*$L$24*(($C$9/70)^$X$24)</f>
        <v>537.12027875657816</v>
      </c>
      <c r="AM117" s="302">
        <f>((AM$67-$H$5)/1000)*$L$24*(($C$9/70)^$X$24)</f>
        <v>553.39665084011074</v>
      </c>
      <c r="AN117" s="302">
        <f>((AN$67-$H$5)/1000)*$L$24*(($C$9/70)^$X$24)</f>
        <v>569.67302292364343</v>
      </c>
      <c r="AO117" s="302">
        <f>((AO$67-$H$5)/1000)*$L$24*(($C$9/70)^$X$24)</f>
        <v>585.94939500717624</v>
      </c>
      <c r="AP117" s="302">
        <f>((AP$67-$H$5)/1000)*$L$24*(($C$9/70)^$X$24)</f>
        <v>602.22576709070881</v>
      </c>
      <c r="AQ117" s="302">
        <f>((AQ$67-$H$5)/1000)*$L$24*(($C$9/70)^$X$24)</f>
        <v>618.50213917424151</v>
      </c>
      <c r="AR117" s="302">
        <f>((AR$67-$H$5)/1000)*$L$24*(($C$9/70)^$X$24)</f>
        <v>634.77851125777408</v>
      </c>
      <c r="AS117" s="302">
        <f>((AS$67-$H$5)/1000)*$L$24*(($C$9/70)^$X$24)</f>
        <v>651.05488334130678</v>
      </c>
      <c r="AT117" s="302">
        <f>((AT$67-$H$5)/1000)*$L$24*(($C$9/70)^$X$24)</f>
        <v>667.33125542483947</v>
      </c>
      <c r="AU117" s="302">
        <f>((AU$67-$H$5)/1000)*$L$24*(($C$9/70)^$X$24)</f>
        <v>683.60762750837227</v>
      </c>
      <c r="AV117" s="302">
        <f>((AV$67-$H$5)/1000)*$L$24*(($C$9/70)^$X$24)</f>
        <v>699.88399959190474</v>
      </c>
      <c r="AW117" s="302">
        <f>((AW$67-$H$5)/1000)*$L$24*(($C$9/70)^$X$24)</f>
        <v>716.16037167543755</v>
      </c>
      <c r="AX117" s="302">
        <f>((AX$67-$H$5)/1000)*$L$24*(($C$9/70)^$X$24)</f>
        <v>732.43674375897024</v>
      </c>
      <c r="AY117" s="302">
        <f>((AY$67-$H$5)/1000)*$L$24*(($C$9/70)^$X$24)</f>
        <v>748.71311584250282</v>
      </c>
      <c r="AZ117" s="302">
        <f>((AZ$67-$H$5)/1000)*$L$24*(($C$9/70)^$X$24)</f>
        <v>764.98948792603562</v>
      </c>
      <c r="BA117" s="302">
        <f>((BA$67-$H$5)/1000)*$L$24*(($C$9/70)^$X$24)</f>
        <v>781.26586000956809</v>
      </c>
      <c r="BB117" s="302">
        <f>((BB$67-$H$5)/1000)*$L$24*(($C$9/70)^$X$24)</f>
        <v>797.54223209310089</v>
      </c>
      <c r="BC117" s="302">
        <f>((BC$67-$H$5)/1000)*$L$24*(($C$9/70)^$X$24)</f>
        <v>813.81860417663358</v>
      </c>
      <c r="BD117" s="302">
        <f>((BD$67-$H$5)/1000)*$L$24*(($C$9/70)^$X$24)</f>
        <v>830.09497626016616</v>
      </c>
      <c r="BE117" s="302">
        <f>((BE$67-$H$5)/1000)*$L$24*(($C$9/70)^$X$24)</f>
        <v>846.37134834369897</v>
      </c>
      <c r="BF117" s="301">
        <f>((BF$67-$H$5)/1000)*$L$24*(($C$9/70)^$X$24)</f>
        <v>862.64772042723143</v>
      </c>
    </row>
    <row r="118" spans="1:58" x14ac:dyDescent="0.25">
      <c r="A118" s="24"/>
      <c r="B118" s="306" t="s">
        <v>98</v>
      </c>
      <c r="C118" s="305"/>
      <c r="D118" s="304" t="s">
        <v>66</v>
      </c>
      <c r="E118" s="298">
        <v>110</v>
      </c>
      <c r="F118" s="298">
        <v>260</v>
      </c>
      <c r="G118" s="304" t="s">
        <v>44</v>
      </c>
      <c r="H118" s="303">
        <f>((H$67-$H$5)/1000)*$M$24*(($C$9/70)^$Y$24)</f>
        <v>61.696864775729374</v>
      </c>
      <c r="I118" s="303">
        <f>((I$67-$H$5)/1000)*$M$24*(($C$9/70)^$Y$24)</f>
        <v>82.26248636763917</v>
      </c>
      <c r="J118" s="302">
        <f>((J$67-$H$5)/1000)*$M$24*(($C$9/70)^$Y$24)</f>
        <v>102.82810795954896</v>
      </c>
      <c r="K118" s="302">
        <f>((K$67-$H$5)/1000)*$M$24*(($C$9/70)^$Y$24)</f>
        <v>123.39372955145875</v>
      </c>
      <c r="L118" s="302">
        <f>((L$67-$H$5)/1000)*$M$24*(($C$9/70)^$Y$24)</f>
        <v>143.95935114336854</v>
      </c>
      <c r="M118" s="302">
        <f>((M$67-$H$5)/1000)*$M$24*(($C$9/70)^$Y$24)</f>
        <v>164.52497273527834</v>
      </c>
      <c r="N118" s="302">
        <f>((N$67-$H$5)/1000)*$M$24*(($C$9/70)^$Y$24)</f>
        <v>185.09059432718811</v>
      </c>
      <c r="O118" s="302">
        <f>((O$67-$H$5)/1000)*$M$24*(($C$9/70)^$Y$24)</f>
        <v>205.65621591909792</v>
      </c>
      <c r="P118" s="302">
        <f>((P$67-$H$5)/1000)*$M$24*(($C$9/70)^$Y$24)</f>
        <v>226.22183751100769</v>
      </c>
      <c r="Q118" s="302">
        <f>((Q$67-$H$5)/1000)*$M$24*(($C$9/70)^$Y$24)</f>
        <v>246.7874591029175</v>
      </c>
      <c r="R118" s="302">
        <f>((R$67-$H$5)/1000)*$M$24*(($C$9/70)^$Y$24)</f>
        <v>267.35308069482727</v>
      </c>
      <c r="S118" s="302">
        <f>((S$67-$H$5)/1000)*$M$24*(($C$9/70)^$Y$24)</f>
        <v>287.91870228673707</v>
      </c>
      <c r="T118" s="302">
        <f>((T$67-$H$5)/1000)*$M$24*(($C$9/70)^$Y$24)</f>
        <v>308.48432387864682</v>
      </c>
      <c r="U118" s="302">
        <f>((U$67-$H$5)/1000)*$M$24*(($C$9/70)^$Y$24)</f>
        <v>329.04994547055668</v>
      </c>
      <c r="V118" s="302">
        <f>((V$67-$H$5)/1000)*$M$24*(($C$9/70)^$Y$24)</f>
        <v>349.61556706246643</v>
      </c>
      <c r="W118" s="302">
        <f>((W$67-$H$5)/1000)*$M$24*(($C$9/70)^$Y$24)</f>
        <v>370.18118865437623</v>
      </c>
      <c r="X118" s="302">
        <f>((X$67-$H$5)/1000)*$M$24*(($C$9/70)^$Y$24)</f>
        <v>390.74681024628603</v>
      </c>
      <c r="Y118" s="302">
        <f>((Y$67-$H$5)/1000)*$M$24*(($C$9/70)^$Y$24)</f>
        <v>411.31243183819583</v>
      </c>
      <c r="Z118" s="302">
        <f>((Z$67-$H$5)/1000)*$M$24*(($C$9/70)^$Y$24)</f>
        <v>431.87805343010564</v>
      </c>
      <c r="AA118" s="302">
        <f>((AA$67-$H$5)/1000)*$M$24*(($C$9/70)^$Y$24)</f>
        <v>452.44367502201538</v>
      </c>
      <c r="AB118" s="302">
        <f>((AB$67-$H$5)/1000)*$M$24*(($C$9/70)^$Y$24)</f>
        <v>473.00929661392513</v>
      </c>
      <c r="AC118" s="302">
        <f>((AC$67-$H$5)/1000)*$M$24*(($C$9/70)^$Y$24)</f>
        <v>493.57491820583499</v>
      </c>
      <c r="AD118" s="302">
        <f>((AD$67-$H$5)/1000)*$M$24*(($C$9/70)^$Y$24)</f>
        <v>514.14053979774474</v>
      </c>
      <c r="AE118" s="302">
        <f>((AE$67-$H$5)/1000)*$M$24*(($C$9/70)^$Y$24)</f>
        <v>534.70616138965454</v>
      </c>
      <c r="AF118" s="302">
        <f>((AF$67-$H$5)/1000)*$M$24*(($C$9/70)^$Y$24)</f>
        <v>555.27178298156434</v>
      </c>
      <c r="AG118" s="302">
        <f>((AG$67-$H$5)/1000)*$M$24*(($C$9/70)^$Y$24)</f>
        <v>575.83740457347415</v>
      </c>
      <c r="AH118" s="302">
        <f>((AH$67-$H$5)/1000)*$M$24*(($C$9/70)^$Y$24)</f>
        <v>596.40302616538395</v>
      </c>
      <c r="AI118" s="302">
        <f>((AI$67-$H$5)/1000)*$M$24*(($C$9/70)^$Y$24)</f>
        <v>616.96864775729364</v>
      </c>
      <c r="AJ118" s="302">
        <f>((AJ$67-$H$5)/1000)*$M$24*(($C$9/70)^$Y$24)</f>
        <v>637.53426934920356</v>
      </c>
      <c r="AK118" s="302">
        <f>((AK$67-$H$5)/1000)*$M$24*(($C$9/70)^$Y$24)</f>
        <v>658.09989094111336</v>
      </c>
      <c r="AL118" s="302">
        <f>((AL$67-$H$5)/1000)*$M$24*(($C$9/70)^$Y$24)</f>
        <v>678.66551253302305</v>
      </c>
      <c r="AM118" s="302">
        <f>((AM$67-$H$5)/1000)*$M$24*(($C$9/70)^$Y$24)</f>
        <v>699.23113412493285</v>
      </c>
      <c r="AN118" s="302">
        <f>((AN$67-$H$5)/1000)*$M$24*(($C$9/70)^$Y$24)</f>
        <v>719.79675571684277</v>
      </c>
      <c r="AO118" s="302">
        <f>((AO$67-$H$5)/1000)*$M$24*(($C$9/70)^$Y$24)</f>
        <v>740.36237730875246</v>
      </c>
      <c r="AP118" s="302">
        <f>((AP$67-$H$5)/1000)*$M$24*(($C$9/70)^$Y$24)</f>
        <v>760.92799890066237</v>
      </c>
      <c r="AQ118" s="302">
        <f>((AQ$67-$H$5)/1000)*$M$24*(($C$9/70)^$Y$24)</f>
        <v>781.49362049257206</v>
      </c>
      <c r="AR118" s="302">
        <f>((AR$67-$H$5)/1000)*$M$24*(($C$9/70)^$Y$24)</f>
        <v>802.05924208448175</v>
      </c>
      <c r="AS118" s="302">
        <f>((AS$67-$H$5)/1000)*$M$24*(($C$9/70)^$Y$24)</f>
        <v>822.62486367639167</v>
      </c>
      <c r="AT118" s="302">
        <f>((AT$67-$H$5)/1000)*$M$24*(($C$9/70)^$Y$24)</f>
        <v>843.19048526830136</v>
      </c>
      <c r="AU118" s="302">
        <f>((AU$67-$H$5)/1000)*$M$24*(($C$9/70)^$Y$24)</f>
        <v>863.75610686021128</v>
      </c>
      <c r="AV118" s="302">
        <f>((AV$67-$H$5)/1000)*$M$24*(($C$9/70)^$Y$24)</f>
        <v>884.32172845212096</v>
      </c>
      <c r="AW118" s="302">
        <f>((AW$67-$H$5)/1000)*$M$24*(($C$9/70)^$Y$24)</f>
        <v>904.88735004403077</v>
      </c>
      <c r="AX118" s="302">
        <f>((AX$67-$H$5)/1000)*$M$24*(($C$9/70)^$Y$24)</f>
        <v>925.45297163594057</v>
      </c>
      <c r="AY118" s="302">
        <f>((AY$67-$H$5)/1000)*$M$24*(($C$9/70)^$Y$24)</f>
        <v>946.01859322785026</v>
      </c>
      <c r="AZ118" s="302">
        <f>((AZ$67-$H$5)/1000)*$M$24*(($C$9/70)^$Y$24)</f>
        <v>966.58421481976029</v>
      </c>
      <c r="BA118" s="302">
        <f>((BA$67-$H$5)/1000)*$M$24*(($C$9/70)^$Y$24)</f>
        <v>987.14983641166998</v>
      </c>
      <c r="BB118" s="302">
        <f>((BB$67-$H$5)/1000)*$M$24*(($C$9/70)^$Y$24)</f>
        <v>1007.7154580035799</v>
      </c>
      <c r="BC118" s="302">
        <f>((BC$67-$H$5)/1000)*$M$24*(($C$9/70)^$Y$24)</f>
        <v>1028.2810795954895</v>
      </c>
      <c r="BD118" s="302">
        <f>((BD$67-$H$5)/1000)*$M$24*(($C$9/70)^$Y$24)</f>
        <v>1048.8467011873993</v>
      </c>
      <c r="BE118" s="302">
        <f>((BE$67-$H$5)/1000)*$M$24*(($C$9/70)^$Y$24)</f>
        <v>1069.4123227793091</v>
      </c>
      <c r="BF118" s="301">
        <f>((BF$67-$H$5)/1000)*$M$24*(($C$9/70)^$Y$24)</f>
        <v>1089.9779443712189</v>
      </c>
    </row>
    <row r="119" spans="1:58" x14ac:dyDescent="0.25">
      <c r="A119" s="24"/>
      <c r="B119" s="306" t="s">
        <v>97</v>
      </c>
      <c r="C119" s="305"/>
      <c r="D119" s="304" t="s">
        <v>66</v>
      </c>
      <c r="E119" s="298">
        <v>110</v>
      </c>
      <c r="F119" s="298">
        <v>300</v>
      </c>
      <c r="G119" s="304" t="s">
        <v>44</v>
      </c>
      <c r="H119" s="303">
        <f>((H$67-$H$5)/1000)*$N$24*(($C$9/70)^$Z$24)</f>
        <v>66.085758244130218</v>
      </c>
      <c r="I119" s="303">
        <f>((I$67-$H$5)/1000)*$N$24*(($C$9/70)^$Z$24)</f>
        <v>88.114344325506963</v>
      </c>
      <c r="J119" s="302">
        <f>((J$67-$H$5)/1000)*$N$24*(($C$9/70)^$Z$24)</f>
        <v>110.14293040688371</v>
      </c>
      <c r="K119" s="302">
        <f>((K$67-$H$5)/1000)*$N$24*(($C$9/70)^$Z$24)</f>
        <v>132.17151648826044</v>
      </c>
      <c r="L119" s="302">
        <f>((L$67-$H$5)/1000)*$N$24*(($C$9/70)^$Z$24)</f>
        <v>154.20010256963718</v>
      </c>
      <c r="M119" s="302">
        <f>((M$67-$H$5)/1000)*$N$24*(($C$9/70)^$Z$24)</f>
        <v>176.22868865101393</v>
      </c>
      <c r="N119" s="302">
        <f>((N$67-$H$5)/1000)*$N$24*(($C$9/70)^$Z$24)</f>
        <v>198.25727473239067</v>
      </c>
      <c r="O119" s="302">
        <f>((O$67-$H$5)/1000)*$N$24*(($C$9/70)^$Z$24)</f>
        <v>220.28586081376741</v>
      </c>
      <c r="P119" s="302">
        <f>((P$67-$H$5)/1000)*$N$24*(($C$9/70)^$Z$24)</f>
        <v>242.31444689514416</v>
      </c>
      <c r="Q119" s="302">
        <f>((Q$67-$H$5)/1000)*$N$24*(($C$9/70)^$Z$24)</f>
        <v>264.34303297652087</v>
      </c>
      <c r="R119" s="302">
        <f>((R$67-$H$5)/1000)*$N$24*(($C$9/70)^$Z$24)</f>
        <v>286.37161905789765</v>
      </c>
      <c r="S119" s="302">
        <f>((S$67-$H$5)/1000)*$N$24*(($C$9/70)^$Z$24)</f>
        <v>308.40020513927436</v>
      </c>
      <c r="T119" s="302">
        <f>((T$67-$H$5)/1000)*$N$24*(($C$9/70)^$Z$24)</f>
        <v>330.42879122065114</v>
      </c>
      <c r="U119" s="302">
        <f>((U$67-$H$5)/1000)*$N$24*(($C$9/70)^$Z$24)</f>
        <v>352.45737730202785</v>
      </c>
      <c r="V119" s="302">
        <f>((V$67-$H$5)/1000)*$N$24*(($C$9/70)^$Z$24)</f>
        <v>374.48596338340462</v>
      </c>
      <c r="W119" s="302">
        <f>((W$67-$H$5)/1000)*$N$24*(($C$9/70)^$Z$24)</f>
        <v>396.51454946478134</v>
      </c>
      <c r="X119" s="302">
        <f>((X$67-$H$5)/1000)*$N$24*(($C$9/70)^$Z$24)</f>
        <v>418.54313554615806</v>
      </c>
      <c r="Y119" s="302">
        <f>((Y$67-$H$5)/1000)*$N$24*(($C$9/70)^$Z$24)</f>
        <v>440.57172162753483</v>
      </c>
      <c r="Z119" s="302">
        <f>((Z$67-$H$5)/1000)*$N$24*(($C$9/70)^$Z$24)</f>
        <v>462.6003077089116</v>
      </c>
      <c r="AA119" s="302">
        <f>((AA$67-$H$5)/1000)*$N$24*(($C$9/70)^$Z$24)</f>
        <v>484.62889379028832</v>
      </c>
      <c r="AB119" s="302">
        <f>((AB$67-$H$5)/1000)*$N$24*(($C$9/70)^$Z$24)</f>
        <v>506.65747987166503</v>
      </c>
      <c r="AC119" s="302">
        <f>((AC$67-$H$5)/1000)*$N$24*(($C$9/70)^$Z$24)</f>
        <v>528.68606595304175</v>
      </c>
      <c r="AD119" s="302">
        <f>((AD$67-$H$5)/1000)*$N$24*(($C$9/70)^$Z$24)</f>
        <v>550.71465203441846</v>
      </c>
      <c r="AE119" s="302">
        <f>((AE$67-$H$5)/1000)*$N$24*(($C$9/70)^$Z$24)</f>
        <v>572.74323811579529</v>
      </c>
      <c r="AF119" s="302">
        <f>((AF$67-$H$5)/1000)*$N$24*(($C$9/70)^$Z$24)</f>
        <v>594.77182419717201</v>
      </c>
      <c r="AG119" s="302">
        <f>((AG$67-$H$5)/1000)*$N$24*(($C$9/70)^$Z$24)</f>
        <v>616.80041027854872</v>
      </c>
      <c r="AH119" s="302">
        <f>((AH$67-$H$5)/1000)*$N$24*(($C$9/70)^$Z$24)</f>
        <v>638.82899635992544</v>
      </c>
      <c r="AI119" s="302">
        <f>((AI$67-$H$5)/1000)*$N$24*(($C$9/70)^$Z$24)</f>
        <v>660.85758244130227</v>
      </c>
      <c r="AJ119" s="302">
        <f>((AJ$67-$H$5)/1000)*$N$24*(($C$9/70)^$Z$24)</f>
        <v>682.88616852267899</v>
      </c>
      <c r="AK119" s="302">
        <f>((AK$67-$H$5)/1000)*$N$24*(($C$9/70)^$Z$24)</f>
        <v>704.9147546040557</v>
      </c>
      <c r="AL119" s="302">
        <f>((AL$67-$H$5)/1000)*$N$24*(($C$9/70)^$Z$24)</f>
        <v>726.94334068543242</v>
      </c>
      <c r="AM119" s="302">
        <f>((AM$67-$H$5)/1000)*$N$24*(($C$9/70)^$Z$24)</f>
        <v>748.97192676680925</v>
      </c>
      <c r="AN119" s="302">
        <f>((AN$67-$H$5)/1000)*$N$24*(($C$9/70)^$Z$24)</f>
        <v>771.00051284818596</v>
      </c>
      <c r="AO119" s="302">
        <f>((AO$67-$H$5)/1000)*$N$24*(($C$9/70)^$Z$24)</f>
        <v>793.02909892956268</v>
      </c>
      <c r="AP119" s="302">
        <f>((AP$67-$H$5)/1000)*$N$24*(($C$9/70)^$Z$24)</f>
        <v>815.05768501093951</v>
      </c>
      <c r="AQ119" s="302">
        <f>((AQ$67-$H$5)/1000)*$N$24*(($C$9/70)^$Z$24)</f>
        <v>837.08627109231611</v>
      </c>
      <c r="AR119" s="302">
        <f>((AR$67-$H$5)/1000)*$N$24*(($C$9/70)^$Z$24)</f>
        <v>859.11485717369294</v>
      </c>
      <c r="AS119" s="302">
        <f>((AS$67-$H$5)/1000)*$N$24*(($C$9/70)^$Z$24)</f>
        <v>881.14344325506966</v>
      </c>
      <c r="AT119" s="302">
        <f>((AT$67-$H$5)/1000)*$N$24*(($C$9/70)^$Z$24)</f>
        <v>903.17202933644637</v>
      </c>
      <c r="AU119" s="302">
        <f>((AU$67-$H$5)/1000)*$N$24*(($C$9/70)^$Z$24)</f>
        <v>925.2006154178232</v>
      </c>
      <c r="AV119" s="302">
        <f>((AV$67-$H$5)/1000)*$N$24*(($C$9/70)^$Z$24)</f>
        <v>947.2292014991998</v>
      </c>
      <c r="AW119" s="302">
        <f>((AW$67-$H$5)/1000)*$N$24*(($C$9/70)^$Z$24)</f>
        <v>969.25778758057663</v>
      </c>
      <c r="AX119" s="302">
        <f>((AX$67-$H$5)/1000)*$N$24*(($C$9/70)^$Z$24)</f>
        <v>991.28637366195335</v>
      </c>
      <c r="AY119" s="302">
        <f>((AY$67-$H$5)/1000)*$N$24*(($C$9/70)^$Z$24)</f>
        <v>1013.3149597433301</v>
      </c>
      <c r="AZ119" s="302">
        <f>((AZ$67-$H$5)/1000)*$N$24*(($C$9/70)^$Z$24)</f>
        <v>1035.3435458247068</v>
      </c>
      <c r="BA119" s="302">
        <f>((BA$67-$H$5)/1000)*$N$24*(($C$9/70)^$Z$24)</f>
        <v>1057.3721319060835</v>
      </c>
      <c r="BB119" s="302">
        <f>((BB$67-$H$5)/1000)*$N$24*(($C$9/70)^$Z$24)</f>
        <v>1079.4007179874604</v>
      </c>
      <c r="BC119" s="302">
        <f>((BC$67-$H$5)/1000)*$N$24*(($C$9/70)^$Z$24)</f>
        <v>1101.4293040688369</v>
      </c>
      <c r="BD119" s="302">
        <f>((BD$67-$H$5)/1000)*$N$24*(($C$9/70)^$Z$24)</f>
        <v>1123.4578901502136</v>
      </c>
      <c r="BE119" s="302">
        <f>((BE$67-$H$5)/1000)*$N$24*(($C$9/70)^$Z$24)</f>
        <v>1145.4864762315906</v>
      </c>
      <c r="BF119" s="301">
        <f>((BF$67-$H$5)/1000)*$N$24*(($C$9/70)^$Z$24)</f>
        <v>1167.5150623129673</v>
      </c>
    </row>
    <row r="120" spans="1:58" x14ac:dyDescent="0.25">
      <c r="A120" s="24"/>
      <c r="B120" s="306" t="s">
        <v>96</v>
      </c>
      <c r="C120" s="305"/>
      <c r="D120" s="304" t="s">
        <v>66</v>
      </c>
      <c r="E120" s="298">
        <v>110</v>
      </c>
      <c r="F120" s="298">
        <v>300</v>
      </c>
      <c r="G120" s="304" t="s">
        <v>33</v>
      </c>
      <c r="H120" s="303">
        <f>((H$67-$H$5)/1000)*$O$24*(($C$9/70)^$AA$24)</f>
        <v>84.058926065806219</v>
      </c>
      <c r="I120" s="303">
        <f>((I$67-$H$5)/1000)*$O$24*(($C$9/70)^$AA24)</f>
        <v>112.07856808774163</v>
      </c>
      <c r="J120" s="302">
        <f>((J$67-$H$5)/1000)*$O$24*(($C$9/70)^$AA24)</f>
        <v>140.09821010967704</v>
      </c>
      <c r="K120" s="302">
        <f>((K$67-$H$5)/1000)*$O$24*(($C$9/70)^$AA24)</f>
        <v>168.11785213161244</v>
      </c>
      <c r="L120" s="302">
        <f>((L$67-$H$5)/1000)*$O$24*(($C$9/70)^$AA24)</f>
        <v>196.13749415354781</v>
      </c>
      <c r="M120" s="302">
        <f>((M$67-$H$5)/1000)*$O$24*(($C$9/70)^$AA24)</f>
        <v>224.15713617548326</v>
      </c>
      <c r="N120" s="302">
        <f>((N$67-$H$5)/1000)*$O$24*(($C$9/70)^$AA24)</f>
        <v>252.17677819741866</v>
      </c>
      <c r="O120" s="302">
        <f>((O$67-$H$5)/1000)*$O$24*(($C$9/70)^$AA24)</f>
        <v>280.19642021935408</v>
      </c>
      <c r="P120" s="302">
        <f>((P$67-$H$5)/1000)*$O$24*(($C$9/70)^$AA24)</f>
        <v>308.21606224128948</v>
      </c>
      <c r="Q120" s="302">
        <f>((Q$67-$H$5)/1000)*$O$24*(($C$9/70)^$AA24)</f>
        <v>336.23570426322487</v>
      </c>
      <c r="R120" s="302">
        <f>((R$67-$H$5)/1000)*$O$24*(($C$9/70)^$AA24)</f>
        <v>364.25534628516027</v>
      </c>
      <c r="S120" s="302">
        <f>((S$67-$H$5)/1000)*$O$24*(($C$9/70)^$AA24)</f>
        <v>392.27498830709561</v>
      </c>
      <c r="T120" s="302">
        <f>((T$67-$H$5)/1000)*$O$24*(($C$9/70)^$AA24)</f>
        <v>420.29463032903107</v>
      </c>
      <c r="U120" s="302">
        <f>((U$67-$H$5)/1000)*$O$24*(($C$9/70)^$AA24)</f>
        <v>448.31427235096652</v>
      </c>
      <c r="V120" s="302">
        <f>((V$67-$H$5)/1000)*$O$24*(($C$9/70)^$AA24)</f>
        <v>476.33391437290192</v>
      </c>
      <c r="W120" s="302">
        <f>((W$67-$H$5)/1000)*$O$24*(($C$9/70)^$AA24)</f>
        <v>504.35355639483731</v>
      </c>
      <c r="X120" s="302">
        <f>((X$67-$H$5)/1000)*$O$24*(($C$9/70)^$AA24)</f>
        <v>532.37319841677265</v>
      </c>
      <c r="Y120" s="302">
        <f>((Y$67-$H$5)/1000)*$O$24*(($C$9/70)^$AA24)</f>
        <v>560.39284043870816</v>
      </c>
      <c r="Z120" s="302">
        <f>((Z$67-$H$5)/1000)*$O$24*(($C$9/70)^$AA24)</f>
        <v>588.41248246064356</v>
      </c>
      <c r="AA120" s="302">
        <f>((AA$67-$H$5)/1000)*$O$24*(($C$9/70)^$AA24)</f>
        <v>616.43212448257896</v>
      </c>
      <c r="AB120" s="302">
        <f>((AB$67-$H$5)/1000)*$O$24*(($C$9/70)^$AA24)</f>
        <v>644.45176650451435</v>
      </c>
      <c r="AC120" s="302">
        <f>((AC$67-$H$5)/1000)*$O$24*(($C$9/70)^$AA24)</f>
        <v>672.47140852644975</v>
      </c>
      <c r="AD120" s="302">
        <f>((AD$67-$H$5)/1000)*$O$24*(($C$9/70)^$AA24)</f>
        <v>700.49105054838515</v>
      </c>
      <c r="AE120" s="302">
        <f>((AE$67-$H$5)/1000)*$O$24*(($C$9/70)^$AA24)</f>
        <v>728.51069257032054</v>
      </c>
      <c r="AF120" s="302">
        <f>((AF$67-$H$5)/1000)*$O$24*(($C$9/70)^$AA24)</f>
        <v>756.53033459225605</v>
      </c>
      <c r="AG120" s="302">
        <f>((AG$67-$H$5)/1000)*$O$24*(($C$9/70)^$AA24)</f>
        <v>784.54997661419122</v>
      </c>
      <c r="AH120" s="302">
        <f>((AH$67-$H$5)/1000)*$O$24*(($C$9/70)^$AA24)</f>
        <v>812.56961863612685</v>
      </c>
      <c r="AI120" s="302">
        <f>((AI$67-$H$5)/1000)*$O$24*(($C$9/70)^$AA24)</f>
        <v>840.58926065806213</v>
      </c>
      <c r="AJ120" s="302">
        <f>((AJ$67-$H$5)/1000)*$O$24*(($C$9/70)^$AA24)</f>
        <v>868.60890267999753</v>
      </c>
      <c r="AK120" s="302">
        <f>((AK$67-$H$5)/1000)*$O$24*(($C$9/70)^$AA24)</f>
        <v>896.62854470193304</v>
      </c>
      <c r="AL120" s="302">
        <f>((AL$67-$H$5)/1000)*$O$24*(($C$9/70)^$AA24)</f>
        <v>924.64818672386832</v>
      </c>
      <c r="AM120" s="302">
        <f>((AM$67-$H$5)/1000)*$O$24*(($C$9/70)^$AA24)</f>
        <v>952.66782874580383</v>
      </c>
      <c r="AN120" s="302">
        <f>((AN$67-$H$5)/1000)*$O$24*(($C$9/70)^$AA24)</f>
        <v>980.68747076773923</v>
      </c>
      <c r="AO120" s="302">
        <f>((AO$67-$H$5)/1000)*$O$24*(($C$9/70)^$AA24)</f>
        <v>1008.7071127896746</v>
      </c>
      <c r="AP120" s="302">
        <f>((AP$67-$H$5)/1000)*$O$24*(($C$9/70)^$AA24)</f>
        <v>1036.7267548116101</v>
      </c>
      <c r="AQ120" s="302">
        <f>((AQ$67-$H$5)/1000)*$O$24*(($C$9/70)^$AA24)</f>
        <v>1064.7463968335453</v>
      </c>
      <c r="AR120" s="302">
        <f>((AR$67-$H$5)/1000)*$O$24*(($C$9/70)^$AA24)</f>
        <v>1092.7660388554809</v>
      </c>
      <c r="AS120" s="302">
        <f>((AS$67-$H$5)/1000)*$O$24*(($C$9/70)^$AA24)</f>
        <v>1120.7856808774163</v>
      </c>
      <c r="AT120" s="302">
        <f>((AT$67-$H$5)/1000)*$O$24*(($C$9/70)^$AA24)</f>
        <v>1148.8053228993515</v>
      </c>
      <c r="AU120" s="302">
        <f>((AU$67-$H$5)/1000)*$O$24*(($C$9/70)^$AA24)</f>
        <v>1176.8249649212871</v>
      </c>
      <c r="AV120" s="302">
        <f>((AV$67-$H$5)/1000)*$O$24*(($C$9/70)^$AA24)</f>
        <v>1204.8446069432223</v>
      </c>
      <c r="AW120" s="302">
        <f>((AW$67-$H$5)/1000)*$O$24*(($C$9/70)^$AA24)</f>
        <v>1232.8642489651579</v>
      </c>
      <c r="AX120" s="302">
        <f>((AX$67-$H$5)/1000)*$O$24*(($C$9/70)^$AA24)</f>
        <v>1260.8838909870933</v>
      </c>
      <c r="AY120" s="302">
        <f>((AY$67-$H$5)/1000)*$O$24*(($C$9/70)^$AA24)</f>
        <v>1288.9035330090287</v>
      </c>
      <c r="AZ120" s="302">
        <f>((AZ$67-$H$5)/1000)*$O$24*(($C$9/70)^$AA24)</f>
        <v>1316.9231750309641</v>
      </c>
      <c r="BA120" s="302">
        <f>((BA$67-$H$5)/1000)*$O$24*(($C$9/70)^$AA24)</f>
        <v>1344.9428170528995</v>
      </c>
      <c r="BB120" s="302">
        <f>((BB$67-$H$5)/1000)*$O$24*(($C$9/70)^$AA24)</f>
        <v>1372.9624590748351</v>
      </c>
      <c r="BC120" s="302">
        <f>((BC$67-$H$5)/1000)*$O$24*(($C$9/70)^$AA24)</f>
        <v>1400.9821010967703</v>
      </c>
      <c r="BD120" s="302">
        <f>((BD$67-$H$5)/1000)*$O$24*(($C$9/70)^$AA24)</f>
        <v>1429.0017431187055</v>
      </c>
      <c r="BE120" s="302">
        <f>((BE$67-$H$5)/1000)*$O$24*(($C$9/70)^$AA24)</f>
        <v>1457.0213851406411</v>
      </c>
      <c r="BF120" s="301">
        <f>((BF$67-$H$5)/1000)*$O$24*(($C$9/70)^$AA24)</f>
        <v>1485.0410271625765</v>
      </c>
    </row>
    <row r="121" spans="1:58" x14ac:dyDescent="0.25">
      <c r="A121" s="24"/>
      <c r="B121" s="306" t="s">
        <v>95</v>
      </c>
      <c r="C121" s="305"/>
      <c r="D121" s="304" t="s">
        <v>66</v>
      </c>
      <c r="E121" s="298">
        <v>110</v>
      </c>
      <c r="F121" s="298">
        <v>360</v>
      </c>
      <c r="G121" s="304" t="s">
        <v>33</v>
      </c>
      <c r="H121" s="303">
        <f>((H$67-$H$5)/1000)*$Q$24*(($C$9/70)^$AC$24)</f>
        <v>91.310447388618272</v>
      </c>
      <c r="I121" s="303">
        <f>((I$67-$H$5)/1000)*$Q$24*(($C$9/70)^$AC$24)</f>
        <v>121.74726318482438</v>
      </c>
      <c r="J121" s="302">
        <f>((J$67-$H$5)/1000)*$Q$24*(($C$9/70)^$AC$24)</f>
        <v>152.18407898103047</v>
      </c>
      <c r="K121" s="302">
        <f>((K$67-$H$5)/1000)*$Q$24*(($C$9/70)^$AC$24)</f>
        <v>182.62089477723654</v>
      </c>
      <c r="L121" s="302">
        <f>((L$67-$H$5)/1000)*$Q$24*(($C$9/70)^$AC$24)</f>
        <v>213.05771057344265</v>
      </c>
      <c r="M121" s="302">
        <f>((M$67-$H$5)/1000)*$Q$24*(($C$9/70)^$AC$24)</f>
        <v>243.49452636964875</v>
      </c>
      <c r="N121" s="302">
        <f>((N$67-$H$5)/1000)*$Q$24*(($C$9/70)^$AC$24)</f>
        <v>273.93134216585486</v>
      </c>
      <c r="O121" s="302">
        <f>((O$67-$H$5)/1000)*$Q$24*(($C$9/70)^$AC$24)</f>
        <v>304.36815796206093</v>
      </c>
      <c r="P121" s="302">
        <f>((P$67-$H$5)/1000)*$Q$24*(($C$9/70)^$AC$24)</f>
        <v>334.80497375826701</v>
      </c>
      <c r="Q121" s="302">
        <f>((Q$67-$H$5)/1000)*$Q$24*(($C$9/70)^$AC$24)</f>
        <v>365.24178955447309</v>
      </c>
      <c r="R121" s="302">
        <f>((R$67-$H$5)/1000)*$Q$24*(($C$9/70)^$AC$24)</f>
        <v>395.67860535067922</v>
      </c>
      <c r="S121" s="302">
        <f>((S$67-$H$5)/1000)*$Q$24*(($C$9/70)^$AC$24)</f>
        <v>426.1154211468853</v>
      </c>
      <c r="T121" s="302">
        <f>((T$67-$H$5)/1000)*$Q$24*(($C$9/70)^$AC$24)</f>
        <v>456.55223694309137</v>
      </c>
      <c r="U121" s="302">
        <f>((U$67-$H$5)/1000)*$Q$24*(($C$9/70)^$AC$24)</f>
        <v>486.98905273929751</v>
      </c>
      <c r="V121" s="302">
        <f>((V$67-$H$5)/1000)*$Q$24*(($C$9/70)^$AC$24)</f>
        <v>517.42586853550358</v>
      </c>
      <c r="W121" s="302">
        <f>((W$67-$H$5)/1000)*$Q$24*(($C$9/70)^$AC$24)</f>
        <v>547.86268433170972</v>
      </c>
      <c r="X121" s="302">
        <f>((X$67-$H$5)/1000)*$Q$24*(($C$9/70)^$AC$24)</f>
        <v>578.29950012791573</v>
      </c>
      <c r="Y121" s="302">
        <f>((Y$67-$H$5)/1000)*$Q$24*(($C$9/70)^$AC$24)</f>
        <v>608.73631592412187</v>
      </c>
      <c r="Z121" s="302">
        <f>((Z$67-$H$5)/1000)*$Q$24*(($C$9/70)^$AC$24)</f>
        <v>639.173131720328</v>
      </c>
      <c r="AA121" s="302">
        <f>((AA$67-$H$5)/1000)*$Q$24*(($C$9/70)^$AC$24)</f>
        <v>669.60994751653402</v>
      </c>
      <c r="AB121" s="302">
        <f>((AB$67-$H$5)/1000)*$Q$24*(($C$9/70)^$AC$24)</f>
        <v>700.04676331274004</v>
      </c>
      <c r="AC121" s="302">
        <f>((AC$67-$H$5)/1000)*$Q$24*(($C$9/70)^$AC$24)</f>
        <v>730.48357910894617</v>
      </c>
      <c r="AD121" s="302">
        <f>((AD$67-$H$5)/1000)*$Q$24*(($C$9/70)^$AC$24)</f>
        <v>760.92039490515231</v>
      </c>
      <c r="AE121" s="302">
        <f>((AE$67-$H$5)/1000)*$Q$24*(($C$9/70)^$AC$24)</f>
        <v>791.35721070135844</v>
      </c>
      <c r="AF121" s="302">
        <f>((AF$67-$H$5)/1000)*$Q$24*(($C$9/70)^$AC$24)</f>
        <v>821.79402649756457</v>
      </c>
      <c r="AG121" s="302">
        <f>((AG$67-$H$5)/1000)*$Q$24*(($C$9/70)^$AC$24)</f>
        <v>852.23084229377059</v>
      </c>
      <c r="AH121" s="302">
        <f>((AH$67-$H$5)/1000)*$Q$24*(($C$9/70)^$AC$24)</f>
        <v>882.66765808997673</v>
      </c>
      <c r="AI121" s="302">
        <f>((AI$67-$H$5)/1000)*$Q$24*(($C$9/70)^$AC$24)</f>
        <v>913.10447388618275</v>
      </c>
      <c r="AJ121" s="302">
        <f>((AJ$67-$H$5)/1000)*$Q$24*(($C$9/70)^$AC$24)</f>
        <v>943.54128968238888</v>
      </c>
      <c r="AK121" s="302">
        <f>((AK$67-$H$5)/1000)*$Q$24*(($C$9/70)^$AC$24)</f>
        <v>973.97810547859501</v>
      </c>
      <c r="AL121" s="302">
        <f>((AL$67-$H$5)/1000)*$Q$24*(($C$9/70)^$AC$24)</f>
        <v>1004.414921274801</v>
      </c>
      <c r="AM121" s="302">
        <f>((AM$67-$H$5)/1000)*$Q$24*(($C$9/70)^$AC$24)</f>
        <v>1034.8517370710072</v>
      </c>
      <c r="AN121" s="302">
        <f>((AN$67-$H$5)/1000)*$Q$24*(($C$9/70)^$AC$24)</f>
        <v>1065.2885528672132</v>
      </c>
      <c r="AO121" s="302">
        <f>((AO$67-$H$5)/1000)*$Q$24*(($C$9/70)^$AC$24)</f>
        <v>1095.7253686634194</v>
      </c>
      <c r="AP121" s="302">
        <f>((AP$67-$H$5)/1000)*$Q$24*(($C$9/70)^$AC$24)</f>
        <v>1126.1621844596255</v>
      </c>
      <c r="AQ121" s="302">
        <f>((AQ$67-$H$5)/1000)*$Q$24*(($C$9/70)^$AC$24)</f>
        <v>1156.5990002558315</v>
      </c>
      <c r="AR121" s="302">
        <f>((AR$67-$H$5)/1000)*$Q$24*(($C$9/70)^$AC$24)</f>
        <v>1187.0358160520377</v>
      </c>
      <c r="AS121" s="302">
        <f>((AS$67-$H$5)/1000)*$Q$24*(($C$9/70)^$AC$24)</f>
        <v>1217.4726318482437</v>
      </c>
      <c r="AT121" s="302">
        <f>((AT$67-$H$5)/1000)*$Q$24*(($C$9/70)^$AC$24)</f>
        <v>1247.9094476444498</v>
      </c>
      <c r="AU121" s="302">
        <f>((AU$67-$H$5)/1000)*$Q$24*(($C$9/70)^$AC$24)</f>
        <v>1278.346263440656</v>
      </c>
      <c r="AV121" s="302">
        <f>((AV$67-$H$5)/1000)*$Q$24*(($C$9/70)^$AC$24)</f>
        <v>1308.783079236862</v>
      </c>
      <c r="AW121" s="302">
        <f>((AW$67-$H$5)/1000)*$Q$24*(($C$9/70)^$AC$24)</f>
        <v>1339.219895033068</v>
      </c>
      <c r="AX121" s="302">
        <f>((AX$67-$H$5)/1000)*$Q$24*(($C$9/70)^$AC$24)</f>
        <v>1369.6567108292743</v>
      </c>
      <c r="AY121" s="302">
        <f>((AY$67-$H$5)/1000)*$Q$24*(($C$9/70)^$AC$24)</f>
        <v>1400.0935266254801</v>
      </c>
      <c r="AZ121" s="302">
        <f>((AZ$67-$H$5)/1000)*$Q$24*(($C$9/70)^$AC$24)</f>
        <v>1430.5303424216866</v>
      </c>
      <c r="BA121" s="302">
        <f>((BA$67-$H$5)/1000)*$Q$24*(($C$9/70)^$AC$24)</f>
        <v>1460.9671582178923</v>
      </c>
      <c r="BB121" s="302">
        <f>((BB$67-$H$5)/1000)*$Q$24*(($C$9/70)^$AC$24)</f>
        <v>1491.4039740140988</v>
      </c>
      <c r="BC121" s="302">
        <f>((BC$67-$H$5)/1000)*$Q$24*(($C$9/70)^$AC$24)</f>
        <v>1521.8407898103046</v>
      </c>
      <c r="BD121" s="302">
        <f>((BD$67-$H$5)/1000)*$Q$24*(($C$9/70)^$AC$24)</f>
        <v>1552.2776056065106</v>
      </c>
      <c r="BE121" s="302">
        <f>((BE$67-$H$5)/1000)*$Q$24*(($C$9/70)^$AC$24)</f>
        <v>1582.7144214027169</v>
      </c>
      <c r="BF121" s="301">
        <f>((BF$67-$H$5)/1000)*$Q$24*(($C$9/70)^$AC$24)</f>
        <v>1613.1512371989229</v>
      </c>
    </row>
    <row r="122" spans="1:58" x14ac:dyDescent="0.25">
      <c r="A122" s="24"/>
      <c r="B122" s="306" t="s">
        <v>94</v>
      </c>
      <c r="C122" s="305"/>
      <c r="D122" s="304" t="s">
        <v>66</v>
      </c>
      <c r="E122" s="298">
        <v>110</v>
      </c>
      <c r="F122" s="298">
        <v>400</v>
      </c>
      <c r="G122" s="304" t="s">
        <v>33</v>
      </c>
      <c r="H122" s="303">
        <f>((H$67-$H$5)/1000)*$R$24*(($C$9/70)^$AD$24)</f>
        <v>95.481606771854018</v>
      </c>
      <c r="I122" s="303">
        <f>((I$67-$H$5)/1000)*$R$24*(($C$9/70)^$AD$24)</f>
        <v>127.3088090291387</v>
      </c>
      <c r="J122" s="302">
        <f>((J$67-$H$5)/1000)*$R$24*(($C$9/70)^$AD$24)</f>
        <v>159.13601128642338</v>
      </c>
      <c r="K122" s="302">
        <f>((K$67-$H$5)/1000)*$R$24*(($C$9/70)^$AD$24)</f>
        <v>190.96321354370804</v>
      </c>
      <c r="L122" s="302">
        <f>((L$67-$H$5)/1000)*$R$24*(($C$9/70)^$AD$24)</f>
        <v>222.79041580099269</v>
      </c>
      <c r="M122" s="302">
        <f>((M$67-$H$5)/1000)*$R$24*(($C$9/70)^$AD$24)</f>
        <v>254.6176180582774</v>
      </c>
      <c r="N122" s="302">
        <f>((N$67-$H$5)/1000)*$R$24*(($C$9/70)^$AD$24)</f>
        <v>286.44482031556208</v>
      </c>
      <c r="O122" s="302">
        <f>((O$67-$H$5)/1000)*$R$24*(($C$9/70)^$AD$24)</f>
        <v>318.27202257284677</v>
      </c>
      <c r="P122" s="302">
        <f>((P$67-$H$5)/1000)*$R$24*(($C$9/70)^$AD$24)</f>
        <v>350.09922483013145</v>
      </c>
      <c r="Q122" s="302">
        <f>((Q$67-$H$5)/1000)*$R$24*(($C$9/70)^$AD$24)</f>
        <v>381.92642708741607</v>
      </c>
      <c r="R122" s="302">
        <f>((R$67-$H$5)/1000)*$R$24*(($C$9/70)^$AD$24)</f>
        <v>413.75362934470076</v>
      </c>
      <c r="S122" s="302">
        <f>((S$67-$H$5)/1000)*$R$24*(($C$9/70)^$AD$24)</f>
        <v>445.58083160198538</v>
      </c>
      <c r="T122" s="302">
        <f>((T$67-$H$5)/1000)*$R$24*(($C$9/70)^$AD$24)</f>
        <v>477.40803385927012</v>
      </c>
      <c r="U122" s="302">
        <f>((U$67-$H$5)/1000)*$R$24*(($C$9/70)^$AD$24)</f>
        <v>509.2352361165548</v>
      </c>
      <c r="V122" s="302">
        <f>((V$67-$H$5)/1000)*$R$24*(($C$9/70)^$AD$24)</f>
        <v>541.06243837383943</v>
      </c>
      <c r="W122" s="302">
        <f>((W$67-$H$5)/1000)*$R$24*(($C$9/70)^$AD$24)</f>
        <v>572.88964063112417</v>
      </c>
      <c r="X122" s="302">
        <f>((X$67-$H$5)/1000)*$R$24*(($C$9/70)^$AD$24)</f>
        <v>604.71684288840879</v>
      </c>
      <c r="Y122" s="302">
        <f>((Y$67-$H$5)/1000)*$R$24*(($C$9/70)^$AD$24)</f>
        <v>636.54404514569353</v>
      </c>
      <c r="Z122" s="302">
        <f>((Z$67-$H$5)/1000)*$R$24*(($C$9/70)^$AD$24)</f>
        <v>668.37124740297816</v>
      </c>
      <c r="AA122" s="302">
        <f>((AA$67-$H$5)/1000)*$R$24*(($C$9/70)^$AD$24)</f>
        <v>700.1984496602629</v>
      </c>
      <c r="AB122" s="302">
        <f>((AB$67-$H$5)/1000)*$R$24*(($C$9/70)^$AD$24)</f>
        <v>732.02565191754741</v>
      </c>
      <c r="AC122" s="302">
        <f>((AC$67-$H$5)/1000)*$R$24*(($C$9/70)^$AD$24)</f>
        <v>763.85285417483215</v>
      </c>
      <c r="AD122" s="302">
        <f>((AD$67-$H$5)/1000)*$R$24*(($C$9/70)^$AD$24)</f>
        <v>795.68005643211688</v>
      </c>
      <c r="AE122" s="302">
        <f>((AE$67-$H$5)/1000)*$R$24*(($C$9/70)^$AD$24)</f>
        <v>827.50725868940151</v>
      </c>
      <c r="AF122" s="302">
        <f>((AF$67-$H$5)/1000)*$R$24*(($C$9/70)^$AD$24)</f>
        <v>859.33446094668625</v>
      </c>
      <c r="AG122" s="302">
        <f>((AG$67-$H$5)/1000)*$R$24*(($C$9/70)^$AD$24)</f>
        <v>891.16166320397076</v>
      </c>
      <c r="AH122" s="302">
        <f>((AH$67-$H$5)/1000)*$R$24*(($C$9/70)^$AD$24)</f>
        <v>922.9888654612555</v>
      </c>
      <c r="AI122" s="302">
        <f>((AI$67-$H$5)/1000)*$R$24*(($C$9/70)^$AD$24)</f>
        <v>954.81606771854024</v>
      </c>
      <c r="AJ122" s="302">
        <f>((AJ$67-$H$5)/1000)*$R$24*(($C$9/70)^$AD$24)</f>
        <v>986.64326997582498</v>
      </c>
      <c r="AK122" s="302">
        <f>((AK$67-$H$5)/1000)*$R$24*(($C$9/70)^$AD$24)</f>
        <v>1018.4704722331096</v>
      </c>
      <c r="AL122" s="302">
        <f>((AL$67-$H$5)/1000)*$R$24*(($C$9/70)^$AD$24)</f>
        <v>1050.2976744903942</v>
      </c>
      <c r="AM122" s="302">
        <f>((AM$67-$H$5)/1000)*$R$24*(($C$9/70)^$AD$24)</f>
        <v>1082.1248767476789</v>
      </c>
      <c r="AN122" s="302">
        <f>((AN$67-$H$5)/1000)*$R$24*(($C$9/70)^$AD$24)</f>
        <v>1113.9520790049637</v>
      </c>
      <c r="AO122" s="302">
        <f>((AO$67-$H$5)/1000)*$R$24*(($C$9/70)^$AD$24)</f>
        <v>1145.7792812622483</v>
      </c>
      <c r="AP122" s="302">
        <f>((AP$67-$H$5)/1000)*$R$24*(($C$9/70)^$AD$24)</f>
        <v>1177.6064835195332</v>
      </c>
      <c r="AQ122" s="302">
        <f>((AQ$67-$H$5)/1000)*$R$24*(($C$9/70)^$AD$24)</f>
        <v>1209.4336857768176</v>
      </c>
      <c r="AR122" s="302">
        <f>((AR$67-$H$5)/1000)*$R$24*(($C$9/70)^$AD$24)</f>
        <v>1241.2608880341022</v>
      </c>
      <c r="AS122" s="302">
        <f>((AS$67-$H$5)/1000)*$R$24*(($C$9/70)^$AD$24)</f>
        <v>1273.0880902913871</v>
      </c>
      <c r="AT122" s="302">
        <f>((AT$67-$H$5)/1000)*$R$24*(($C$9/70)^$AD$24)</f>
        <v>1304.9152925486715</v>
      </c>
      <c r="AU122" s="302">
        <f>((AU$67-$H$5)/1000)*$R$24*(($C$9/70)^$AD$24)</f>
        <v>1336.7424948059563</v>
      </c>
      <c r="AV122" s="302">
        <f>((AV$67-$H$5)/1000)*$R$24*(($C$9/70)^$AD$24)</f>
        <v>1368.5696970632409</v>
      </c>
      <c r="AW122" s="302">
        <f>((AW$67-$H$5)/1000)*$R$24*(($C$9/70)^$AD$24)</f>
        <v>1400.3968993205258</v>
      </c>
      <c r="AX122" s="302">
        <f>((AX$67-$H$5)/1000)*$R$24*(($C$9/70)^$AD$24)</f>
        <v>1432.2241015778104</v>
      </c>
      <c r="AY122" s="302">
        <f>((AY$67-$H$5)/1000)*$R$24*(($C$9/70)^$AD$24)</f>
        <v>1464.0513038350948</v>
      </c>
      <c r="AZ122" s="302">
        <f>((AZ$67-$H$5)/1000)*$R$24*(($C$9/70)^$AD$24)</f>
        <v>1495.8785060923797</v>
      </c>
      <c r="BA122" s="302">
        <f>((BA$67-$H$5)/1000)*$R$24*(($C$9/70)^$AD$24)</f>
        <v>1527.7057083496643</v>
      </c>
      <c r="BB122" s="302">
        <f>((BB$67-$H$5)/1000)*$R$24*(($C$9/70)^$AD$24)</f>
        <v>1559.5329106069491</v>
      </c>
      <c r="BC122" s="302">
        <f>((BC$67-$H$5)/1000)*$R$24*(($C$9/70)^$AD$24)</f>
        <v>1591.3601128642338</v>
      </c>
      <c r="BD122" s="302">
        <f>((BD$67-$H$5)/1000)*$R$24*(($C$9/70)^$AD$24)</f>
        <v>1623.1873151215182</v>
      </c>
      <c r="BE122" s="302">
        <f>((BE$67-$H$5)/1000)*$R$24*(($C$9/70)^$AD$24)</f>
        <v>1655.014517378803</v>
      </c>
      <c r="BF122" s="301">
        <f>((BF$67-$H$5)/1000)*$R$24*(($C$9/70)^$AD$24)</f>
        <v>1686.8417196360876</v>
      </c>
    </row>
    <row r="123" spans="1:58" ht="15.75" thickBot="1" x14ac:dyDescent="0.3">
      <c r="A123" s="24"/>
      <c r="B123" s="300" t="s">
        <v>93</v>
      </c>
      <c r="C123" s="299"/>
      <c r="D123" s="296" t="s">
        <v>66</v>
      </c>
      <c r="E123" s="298">
        <v>110</v>
      </c>
      <c r="F123" s="297">
        <v>400</v>
      </c>
      <c r="G123" s="296" t="s">
        <v>92</v>
      </c>
      <c r="H123" s="295">
        <f>((H$67-$H$5)/1000)*$S$24*(($C$9/70)^$AE$24)</f>
        <v>109.24878370880541</v>
      </c>
      <c r="I123" s="295">
        <f>((I$67-$H$5)/1000)*$S$24*(($C$9/70)^$AE$24)</f>
        <v>145.66504494507387</v>
      </c>
      <c r="J123" s="294">
        <f>((J$67-$H$5)/1000)*$S$24*(($C$9/70)^$AE$24)</f>
        <v>182.08130618134234</v>
      </c>
      <c r="K123" s="294">
        <f>((K$67-$H$5)/1000)*$S$24*(($C$9/70)^$AE$24)</f>
        <v>218.49756741761081</v>
      </c>
      <c r="L123" s="294">
        <f>((L$67-$H$5)/1000)*$S$24*(($C$9/70)^$AE$24)</f>
        <v>254.91382865387925</v>
      </c>
      <c r="M123" s="294">
        <f>((M$67-$H$5)/1000)*$S$24*(($C$9/70)^$AE$24)</f>
        <v>291.33008989014775</v>
      </c>
      <c r="N123" s="294">
        <f>((N$67-$H$5)/1000)*$S$24*(($C$9/70)^$AE$24)</f>
        <v>327.74635112641619</v>
      </c>
      <c r="O123" s="294">
        <f>((O$67-$H$5)/1000)*$S$24*(($C$9/70)^$AE$24)</f>
        <v>364.16261236268468</v>
      </c>
      <c r="P123" s="294">
        <f>((P$67-$H$5)/1000)*$S$24*(($C$9/70)^$AE$24)</f>
        <v>400.57887359895318</v>
      </c>
      <c r="Q123" s="294">
        <f>((Q$67-$H$5)/1000)*$S$24*(($C$9/70)^$AE$24)</f>
        <v>436.99513483522162</v>
      </c>
      <c r="R123" s="294">
        <f>((R$67-$H$5)/1000)*$S$24*(($C$9/70)^$AE$24)</f>
        <v>473.41139607149006</v>
      </c>
      <c r="S123" s="294">
        <f>((S$67-$H$5)/1000)*$S$24*(($C$9/70)^$AE$24)</f>
        <v>509.8276573077585</v>
      </c>
      <c r="T123" s="294">
        <f>((T$67-$H$5)/1000)*$S$24*(($C$9/70)^$AE$24)</f>
        <v>546.243918544027</v>
      </c>
      <c r="U123" s="294">
        <f>((U$67-$H$5)/1000)*$S$24*(($C$9/70)^$AE$24)</f>
        <v>582.66017978029549</v>
      </c>
      <c r="V123" s="294">
        <f>((V$67-$H$5)/1000)*$S$24*(($C$9/70)^$AE$24)</f>
        <v>619.07644101656399</v>
      </c>
      <c r="W123" s="294">
        <f>((W$67-$H$5)/1000)*$S$24*(($C$9/70)^$AE$24)</f>
        <v>655.49270225283237</v>
      </c>
      <c r="X123" s="294">
        <f>((X$67-$H$5)/1000)*$S$24*(($C$9/70)^$AE$24)</f>
        <v>691.90896348910087</v>
      </c>
      <c r="Y123" s="294">
        <f>((Y$67-$H$5)/1000)*$S$24*(($C$9/70)^$AE$24)</f>
        <v>728.32522472536937</v>
      </c>
      <c r="Z123" s="294">
        <f>((Z$67-$H$5)/1000)*$S$24*(($C$9/70)^$AE$24)</f>
        <v>764.74148596163775</v>
      </c>
      <c r="AA123" s="294">
        <f>((AA$67-$H$5)/1000)*$S$24*(($C$9/70)^$AE$24)</f>
        <v>801.15774719790636</v>
      </c>
      <c r="AB123" s="294">
        <f>((AB$67-$H$5)/1000)*$S$24*(($C$9/70)^$AE$24)</f>
        <v>837.57400843417463</v>
      </c>
      <c r="AC123" s="294">
        <f>((AC$67-$H$5)/1000)*$S$24*(($C$9/70)^$AE$24)</f>
        <v>873.99026967044324</v>
      </c>
      <c r="AD123" s="294">
        <f>((AD$67-$H$5)/1000)*$S$24*(($C$9/70)^$AE$24)</f>
        <v>910.40653090671162</v>
      </c>
      <c r="AE123" s="294">
        <f>((AE$67-$H$5)/1000)*$S$24*(($C$9/70)^$AE$24)</f>
        <v>946.82279214298012</v>
      </c>
      <c r="AF123" s="294">
        <f>((AF$67-$H$5)/1000)*$S$24*(($C$9/70)^$AE$24)</f>
        <v>983.23905337924873</v>
      </c>
      <c r="AG123" s="294">
        <f>((AG$67-$H$5)/1000)*$S$24*(($C$9/70)^$AE$24)</f>
        <v>1019.655314615517</v>
      </c>
      <c r="AH123" s="294">
        <f>((AH$67-$H$5)/1000)*$S$24*(($C$9/70)^$AE$24)</f>
        <v>1056.0715758517856</v>
      </c>
      <c r="AI123" s="294">
        <f>((AI$67-$H$5)/1000)*$S$24*(($C$9/70)^$AE$24)</f>
        <v>1092.487837088054</v>
      </c>
      <c r="AJ123" s="294">
        <f>((AJ$67-$H$5)/1000)*$S$24*(($C$9/70)^$AE$24)</f>
        <v>1128.9040983243224</v>
      </c>
      <c r="AK123" s="294">
        <f>((AK$67-$H$5)/1000)*$S$24*(($C$9/70)^$AE$24)</f>
        <v>1165.320359560591</v>
      </c>
      <c r="AL123" s="294">
        <f>((AL$67-$H$5)/1000)*$S$24*(($C$9/70)^$AE$24)</f>
        <v>1201.7366207968594</v>
      </c>
      <c r="AM123" s="294">
        <f>((AM$67-$H$5)/1000)*$S$24*(($C$9/70)^$AE$24)</f>
        <v>1238.152882033128</v>
      </c>
      <c r="AN123" s="294">
        <f>((AN$67-$H$5)/1000)*$S$24*(($C$9/70)^$AE$24)</f>
        <v>1274.5691432693964</v>
      </c>
      <c r="AO123" s="294">
        <f>((AO$67-$H$5)/1000)*$S$24*(($C$9/70)^$AE$24)</f>
        <v>1310.9854045056647</v>
      </c>
      <c r="AP123" s="294">
        <f>((AP$67-$H$5)/1000)*$S$24*(($C$9/70)^$AE$24)</f>
        <v>1347.4016657419331</v>
      </c>
      <c r="AQ123" s="294">
        <f>((AQ$67-$H$5)/1000)*$S$24*(($C$9/70)^$AE$24)</f>
        <v>1383.8179269782017</v>
      </c>
      <c r="AR123" s="294">
        <f>((AR$67-$H$5)/1000)*$S$24*(($C$9/70)^$AE$24)</f>
        <v>1420.2341882144701</v>
      </c>
      <c r="AS123" s="294">
        <f>((AS$67-$H$5)/1000)*$S$24*(($C$9/70)^$AE$24)</f>
        <v>1456.6504494507387</v>
      </c>
      <c r="AT123" s="294">
        <f>((AT$67-$H$5)/1000)*$S$24*(($C$9/70)^$AE$24)</f>
        <v>1493.0667106870069</v>
      </c>
      <c r="AU123" s="294">
        <f>((AU$67-$H$5)/1000)*$S$24*(($C$9/70)^$AE$24)</f>
        <v>1529.4829719232755</v>
      </c>
      <c r="AV123" s="294">
        <f>((AV$67-$H$5)/1000)*$S$24*(($C$9/70)^$AE$24)</f>
        <v>1565.8992331595441</v>
      </c>
      <c r="AW123" s="294">
        <f>((AW$67-$H$5)/1000)*$S$24*(($C$9/70)^$AE$24)</f>
        <v>1602.3154943958127</v>
      </c>
      <c r="AX123" s="294">
        <f>((AX$67-$H$5)/1000)*$S$24*(($C$9/70)^$AE$24)</f>
        <v>1638.7317556320811</v>
      </c>
      <c r="AY123" s="294">
        <f>((AY$67-$H$5)/1000)*$S$24*(($C$9/70)^$AE$24)</f>
        <v>1675.1480168683493</v>
      </c>
      <c r="AZ123" s="294">
        <f>((AZ$67-$H$5)/1000)*$S$24*(($C$9/70)^$AE$24)</f>
        <v>1711.5642781046179</v>
      </c>
      <c r="BA123" s="294">
        <f>((BA$67-$H$5)/1000)*$S$24*(($C$9/70)^$AE$24)</f>
        <v>1747.9805393408865</v>
      </c>
      <c r="BB123" s="294">
        <f>((BB$67-$H$5)/1000)*$S$24*(($C$9/70)^$AE$24)</f>
        <v>1784.3968005771551</v>
      </c>
      <c r="BC123" s="294">
        <f>((BC$67-$H$5)/1000)*$S$24*(($C$9/70)^$AE$24)</f>
        <v>1820.8130618134232</v>
      </c>
      <c r="BD123" s="294">
        <f>((BD$67-$H$5)/1000)*$S$24*(($C$9/70)^$AE$24)</f>
        <v>1857.2293230496916</v>
      </c>
      <c r="BE123" s="294">
        <f>((BE$67-$H$5)/1000)*$S$24*(($C$9/70)^$AE$24)</f>
        <v>1893.6455842859602</v>
      </c>
      <c r="BF123" s="293">
        <f>((BF$67-$H$5)/1000)*$S$24*(($C$9/70)^$AE$24)</f>
        <v>1930.0618455222289</v>
      </c>
    </row>
    <row r="124" spans="1:58" x14ac:dyDescent="0.25">
      <c r="A124" s="24"/>
      <c r="B124" s="292" t="s">
        <v>91</v>
      </c>
      <c r="C124" s="292"/>
      <c r="D124" s="290" t="s">
        <v>66</v>
      </c>
      <c r="E124" s="291">
        <v>150</v>
      </c>
      <c r="F124" s="291">
        <v>160</v>
      </c>
      <c r="G124" s="290" t="s">
        <v>36</v>
      </c>
      <c r="H124" s="289">
        <f>((H$67-$H$5)/1000)*$K$25*(($C$9/70)^$W$25)</f>
        <v>63.258193948243637</v>
      </c>
      <c r="I124" s="289">
        <f>((I$67-$H$5)/1000)*$K$25*(($C$9/70)^$W$25)</f>
        <v>84.344258597658211</v>
      </c>
      <c r="J124" s="288">
        <f>((J$67-$H$5)/1000)*$K$25*(($C$9/70)^$W$25)</f>
        <v>105.43032324707274</v>
      </c>
      <c r="K124" s="288">
        <f>((K$67-$H$5)/1000)*$K$25*(($C$9/70)^$W$25)</f>
        <v>126.51638789648727</v>
      </c>
      <c r="L124" s="288">
        <f>((L$67-$H$5)/1000)*$K$25*(($C$9/70)^$W$25)</f>
        <v>147.60245254590183</v>
      </c>
      <c r="M124" s="288">
        <f>((M$67-$H$5)/1000)*$K$25*(($C$9/70)^$W$25)</f>
        <v>168.68851719531642</v>
      </c>
      <c r="N124" s="288">
        <f>((N$67-$H$5)/1000)*$K$25*(($C$9/70)^$W$25)</f>
        <v>189.77458184473096</v>
      </c>
      <c r="O124" s="288">
        <f>((O$67-$H$5)/1000)*$K$25*(($C$9/70)^$W$25)</f>
        <v>210.86064649414547</v>
      </c>
      <c r="P124" s="288">
        <f>((P$67-$H$5)/1000)*$K$25*(($C$9/70)^$W$25)</f>
        <v>231.94671114356007</v>
      </c>
      <c r="Q124" s="288">
        <f>((Q$67-$H$5)/1000)*$K$25*(($C$9/70)^$W$25)</f>
        <v>253.03277579297455</v>
      </c>
      <c r="R124" s="288">
        <f>((R$67-$H$5)/1000)*$K$25*(($C$9/70)^$W$25)</f>
        <v>274.11884044238911</v>
      </c>
      <c r="S124" s="288">
        <f>((S$67-$H$5)/1000)*$K$25*(($C$9/70)^$W$25)</f>
        <v>295.20490509180365</v>
      </c>
      <c r="T124" s="288">
        <f>((T$67-$H$5)/1000)*$K$25*(($C$9/70)^$W$25)</f>
        <v>316.29096974121825</v>
      </c>
      <c r="U124" s="288">
        <f>((U$67-$H$5)/1000)*$K$25*(($C$9/70)^$W$25)</f>
        <v>337.37703439063284</v>
      </c>
      <c r="V124" s="288">
        <f>((V$67-$H$5)/1000)*$K$25*(($C$9/70)^$W$25)</f>
        <v>358.46309904004733</v>
      </c>
      <c r="W124" s="288">
        <f>((W$67-$H$5)/1000)*$K$25*(($C$9/70)^$W$25)</f>
        <v>379.54916368946192</v>
      </c>
      <c r="X124" s="288">
        <f>((X$67-$H$5)/1000)*$K$25*(($C$9/70)^$W$25)</f>
        <v>400.6352283388764</v>
      </c>
      <c r="Y124" s="288">
        <f>((Y$67-$H$5)/1000)*$K$25*(($C$9/70)^$W$25)</f>
        <v>421.72129298829094</v>
      </c>
      <c r="Z124" s="288">
        <f>((Z$67-$H$5)/1000)*$K$25*(($C$9/70)^$W$25)</f>
        <v>442.80735763770554</v>
      </c>
      <c r="AA124" s="288">
        <f>((AA$67-$H$5)/1000)*$K$25*(($C$9/70)^$W$25)</f>
        <v>463.89342228712013</v>
      </c>
      <c r="AB124" s="288">
        <f>((AB$67-$H$5)/1000)*$K$25*(($C$9/70)^$W$25)</f>
        <v>484.97948693653456</v>
      </c>
      <c r="AC124" s="288">
        <f>((AC$67-$H$5)/1000)*$K$25*(($C$9/70)^$W$25)</f>
        <v>506.06555158594909</v>
      </c>
      <c r="AD124" s="288">
        <f>((AD$67-$H$5)/1000)*$K$25*(($C$9/70)^$W$25)</f>
        <v>527.15161623536369</v>
      </c>
      <c r="AE124" s="288">
        <f>((AE$67-$H$5)/1000)*$K$25*(($C$9/70)^$W$25)</f>
        <v>548.23768088477823</v>
      </c>
      <c r="AF124" s="288">
        <f>((AF$67-$H$5)/1000)*$K$25*(($C$9/70)^$W$25)</f>
        <v>569.32374553419288</v>
      </c>
      <c r="AG124" s="288">
        <f>((AG$67-$H$5)/1000)*$K$25*(($C$9/70)^$W$25)</f>
        <v>590.40981018360731</v>
      </c>
      <c r="AH124" s="288">
        <f>((AH$67-$H$5)/1000)*$K$25*(($C$9/70)^$W$25)</f>
        <v>611.49587483302196</v>
      </c>
      <c r="AI124" s="288">
        <f>((AI$67-$H$5)/1000)*$K$25*(($C$9/70)^$W$25)</f>
        <v>632.5819394824365</v>
      </c>
      <c r="AJ124" s="288">
        <f>((AJ$67-$H$5)/1000)*$K$25*(($C$9/70)^$W$25)</f>
        <v>653.66800413185103</v>
      </c>
      <c r="AK124" s="288">
        <f>((AK$67-$H$5)/1000)*$K$25*(($C$9/70)^$W$25)</f>
        <v>674.75406878126569</v>
      </c>
      <c r="AL124" s="288">
        <f>((AL$67-$H$5)/1000)*$K$25*(($C$9/70)^$W$25)</f>
        <v>695.84013343068011</v>
      </c>
      <c r="AM124" s="288">
        <f>((AM$67-$H$5)/1000)*$K$25*(($C$9/70)^$W$25)</f>
        <v>716.92619808009465</v>
      </c>
      <c r="AN124" s="288">
        <f>((AN$67-$H$5)/1000)*$K$25*(($C$9/70)^$W$25)</f>
        <v>738.01226272950919</v>
      </c>
      <c r="AO124" s="288">
        <f>((AO$67-$H$5)/1000)*$K$25*(($C$9/70)^$W$25)</f>
        <v>759.09832737892384</v>
      </c>
      <c r="AP124" s="288">
        <f>((AP$67-$H$5)/1000)*$K$25*(($C$9/70)^$W$25)</f>
        <v>780.18439202833838</v>
      </c>
      <c r="AQ124" s="288">
        <f>((AQ$67-$H$5)/1000)*$K$25*(($C$9/70)^$W$25)</f>
        <v>801.2704566777528</v>
      </c>
      <c r="AR124" s="288">
        <f>((AR$67-$H$5)/1000)*$K$25*(($C$9/70)^$W$25)</f>
        <v>822.35652132716734</v>
      </c>
      <c r="AS124" s="288">
        <f>((AS$67-$H$5)/1000)*$K$25*(($C$9/70)^$W$25)</f>
        <v>843.44258597658188</v>
      </c>
      <c r="AT124" s="288">
        <f>((AT$67-$H$5)/1000)*$K$25*(($C$9/70)^$W$25)</f>
        <v>864.52865062599642</v>
      </c>
      <c r="AU124" s="288">
        <f>((AU$67-$H$5)/1000)*$K$25*(($C$9/70)^$W$25)</f>
        <v>885.61471527541107</v>
      </c>
      <c r="AV124" s="288">
        <f>((AV$67-$H$5)/1000)*$K$25*(($C$9/70)^$W$25)</f>
        <v>906.7007799248255</v>
      </c>
      <c r="AW124" s="288">
        <f>((AW$67-$H$5)/1000)*$K$25*(($C$9/70)^$W$25)</f>
        <v>927.78684457424026</v>
      </c>
      <c r="AX124" s="288">
        <f>((AX$67-$H$5)/1000)*$K$25*(($C$9/70)^$W$25)</f>
        <v>948.87290922365469</v>
      </c>
      <c r="AY124" s="288">
        <f>((AY$67-$H$5)/1000)*$K$25*(($C$9/70)^$W$25)</f>
        <v>969.95897387306911</v>
      </c>
      <c r="AZ124" s="288">
        <f>((AZ$67-$H$5)/1000)*$K$25*(($C$9/70)^$W$25)</f>
        <v>991.04503852248376</v>
      </c>
      <c r="BA124" s="288">
        <f>((BA$67-$H$5)/1000)*$K$25*(($C$9/70)^$W$25)</f>
        <v>1012.1311031718982</v>
      </c>
      <c r="BB124" s="288">
        <f>((BB$67-$H$5)/1000)*$K$25*(($C$9/70)^$W$25)</f>
        <v>1033.2171678213128</v>
      </c>
      <c r="BC124" s="288">
        <f>((BC$67-$H$5)/1000)*$K$25*(($C$9/70)^$W$25)</f>
        <v>1054.3032324707274</v>
      </c>
      <c r="BD124" s="288">
        <f>((BD$67-$H$5)/1000)*$K$25*(($C$9/70)^$W$25)</f>
        <v>1075.3892971201419</v>
      </c>
      <c r="BE124" s="288">
        <f>((BE$67-$H$5)/1000)*$K$25*(($C$9/70)^$W$25)</f>
        <v>1096.4753617695565</v>
      </c>
      <c r="BF124" s="288">
        <f>((BF$67-$H$5)/1000)*$K$25*(($C$9/70)^$W$25)</f>
        <v>1117.561426418971</v>
      </c>
    </row>
    <row r="125" spans="1:58" x14ac:dyDescent="0.25">
      <c r="A125" s="24"/>
      <c r="B125" s="287" t="s">
        <v>90</v>
      </c>
      <c r="C125" s="287"/>
      <c r="D125" s="283" t="s">
        <v>66</v>
      </c>
      <c r="E125" s="282">
        <v>150</v>
      </c>
      <c r="F125" s="282">
        <v>200</v>
      </c>
      <c r="G125" s="283" t="s">
        <v>36</v>
      </c>
      <c r="H125" s="286">
        <f>((H$67-$H$5)/1000)*$L$25*(($C$9/70)^$X$25)</f>
        <v>73.944169850144277</v>
      </c>
      <c r="I125" s="286">
        <f>((I$67-$H$5)/1000)*$L$25*(($C$9/70)^$X$25)</f>
        <v>98.592226466859032</v>
      </c>
      <c r="J125" s="285">
        <f>((J$67-$H$5)/1000)*$L$25*(($C$9/70)^$X$25)</f>
        <v>123.24028308357379</v>
      </c>
      <c r="K125" s="285">
        <f>((K$67-$H$5)/1000)*$L$25*(($C$9/70)^$X$25)</f>
        <v>147.88833970028855</v>
      </c>
      <c r="L125" s="285">
        <f>((L$67-$H$5)/1000)*$L$25*(($C$9/70)^$X$25)</f>
        <v>172.53639631700329</v>
      </c>
      <c r="M125" s="285">
        <f>((M$67-$H$5)/1000)*$L$25*(($C$9/70)^$X$25)</f>
        <v>197.18445293371806</v>
      </c>
      <c r="N125" s="285">
        <f>((N$67-$H$5)/1000)*$L$25*(($C$9/70)^$X$25)</f>
        <v>221.83250955043283</v>
      </c>
      <c r="O125" s="285">
        <f>((O$67-$H$5)/1000)*$L$25*(($C$9/70)^$X$25)</f>
        <v>246.48056616714757</v>
      </c>
      <c r="P125" s="285">
        <f>((P$67-$H$5)/1000)*$L$25*(($C$9/70)^$X$25)</f>
        <v>271.1286227838624</v>
      </c>
      <c r="Q125" s="285">
        <f>((Q$67-$H$5)/1000)*$L$25*(($C$9/70)^$X$25)</f>
        <v>295.77667940057711</v>
      </c>
      <c r="R125" s="285">
        <f>((R$67-$H$5)/1000)*$L$25*(($C$9/70)^$X$25)</f>
        <v>320.42473601729188</v>
      </c>
      <c r="S125" s="285">
        <f>((S$67-$H$5)/1000)*$L$25*(($C$9/70)^$X$25)</f>
        <v>345.07279263400659</v>
      </c>
      <c r="T125" s="285">
        <f>((T$67-$H$5)/1000)*$L$25*(($C$9/70)^$X$25)</f>
        <v>369.72084925072136</v>
      </c>
      <c r="U125" s="285">
        <f>((U$67-$H$5)/1000)*$L$25*(($C$9/70)^$X$25)</f>
        <v>394.36890586743613</v>
      </c>
      <c r="V125" s="285">
        <f>((V$67-$H$5)/1000)*$L$25*(($C$9/70)^$X$25)</f>
        <v>419.01696248415084</v>
      </c>
      <c r="W125" s="285">
        <f>((W$67-$H$5)/1000)*$L$25*(($C$9/70)^$X$25)</f>
        <v>443.66501910086566</v>
      </c>
      <c r="X125" s="285">
        <f>((X$67-$H$5)/1000)*$L$25*(($C$9/70)^$X$25)</f>
        <v>468.31307571758038</v>
      </c>
      <c r="Y125" s="285">
        <f>((Y$67-$H$5)/1000)*$L$25*(($C$9/70)^$X$25)</f>
        <v>492.96113233429514</v>
      </c>
      <c r="Z125" s="285">
        <f>((Z$67-$H$5)/1000)*$L$25*(($C$9/70)^$X$25)</f>
        <v>517.60918895100997</v>
      </c>
      <c r="AA125" s="285">
        <f>((AA$67-$H$5)/1000)*$L$25*(($C$9/70)^$X$25)</f>
        <v>542.25724556772479</v>
      </c>
      <c r="AB125" s="285">
        <f>((AB$67-$H$5)/1000)*$L$25*(($C$9/70)^$X$25)</f>
        <v>566.90530218443939</v>
      </c>
      <c r="AC125" s="285">
        <f>((AC$67-$H$5)/1000)*$L$25*(($C$9/70)^$X$25)</f>
        <v>591.55335880115422</v>
      </c>
      <c r="AD125" s="285">
        <f>((AD$67-$H$5)/1000)*$L$25*(($C$9/70)^$X$25)</f>
        <v>616.20141541786893</v>
      </c>
      <c r="AE125" s="285">
        <f>((AE$67-$H$5)/1000)*$L$25*(($C$9/70)^$X$25)</f>
        <v>640.84947203458375</v>
      </c>
      <c r="AF125" s="285">
        <f>((AF$67-$H$5)/1000)*$L$25*(($C$9/70)^$X$25)</f>
        <v>665.49752865129858</v>
      </c>
      <c r="AG125" s="285">
        <f>((AG$67-$H$5)/1000)*$L$25*(($C$9/70)^$X$25)</f>
        <v>690.14558526801318</v>
      </c>
      <c r="AH125" s="285">
        <f>((AH$67-$H$5)/1000)*$L$25*(($C$9/70)^$X$25)</f>
        <v>714.793641884728</v>
      </c>
      <c r="AI125" s="285">
        <f>((AI$67-$H$5)/1000)*$L$25*(($C$9/70)^$X$25)</f>
        <v>739.44169850144272</v>
      </c>
      <c r="AJ125" s="285">
        <f>((AJ$67-$H$5)/1000)*$L$25*(($C$9/70)^$X$25)</f>
        <v>764.08975511815754</v>
      </c>
      <c r="AK125" s="285">
        <f>((AK$67-$H$5)/1000)*$L$25*(($C$9/70)^$X$25)</f>
        <v>788.73781173487225</v>
      </c>
      <c r="AL125" s="285">
        <f>((AL$67-$H$5)/1000)*$L$25*(($C$9/70)^$X$25)</f>
        <v>813.38586835158696</v>
      </c>
      <c r="AM125" s="285">
        <f>((AM$67-$H$5)/1000)*$L$25*(($C$9/70)^$X$25)</f>
        <v>838.03392496830168</v>
      </c>
      <c r="AN125" s="285">
        <f>((AN$67-$H$5)/1000)*$L$25*(($C$9/70)^$X$25)</f>
        <v>862.68198158501662</v>
      </c>
      <c r="AO125" s="285">
        <f>((AO$67-$H$5)/1000)*$L$25*(($C$9/70)^$X$25)</f>
        <v>887.33003820173133</v>
      </c>
      <c r="AP125" s="285">
        <f>((AP$67-$H$5)/1000)*$L$25*(($C$9/70)^$X$25)</f>
        <v>911.97809481844604</v>
      </c>
      <c r="AQ125" s="285">
        <f>((AQ$67-$H$5)/1000)*$L$25*(($C$9/70)^$X$25)</f>
        <v>936.62615143516075</v>
      </c>
      <c r="AR125" s="285">
        <f>((AR$67-$H$5)/1000)*$L$25*(($C$9/70)^$X$25)</f>
        <v>961.27420805187558</v>
      </c>
      <c r="AS125" s="285">
        <f>((AS$67-$H$5)/1000)*$L$25*(($C$9/70)^$X$25)</f>
        <v>985.92226466859029</v>
      </c>
      <c r="AT125" s="285">
        <f>((AT$67-$H$5)/1000)*$L$25*(($C$9/70)^$X$25)</f>
        <v>1010.570321285305</v>
      </c>
      <c r="AU125" s="285">
        <f>((AU$67-$H$5)/1000)*$L$25*(($C$9/70)^$X$25)</f>
        <v>1035.2183779020199</v>
      </c>
      <c r="AV125" s="285">
        <f>((AV$67-$H$5)/1000)*$L$25*(($C$9/70)^$X$25)</f>
        <v>1059.8664345187346</v>
      </c>
      <c r="AW125" s="285">
        <f>((AW$67-$H$5)/1000)*$L$25*(($C$9/70)^$X$25)</f>
        <v>1084.5144911354496</v>
      </c>
      <c r="AX125" s="285">
        <f>((AX$67-$H$5)/1000)*$L$25*(($C$9/70)^$X$25)</f>
        <v>1109.1625477521641</v>
      </c>
      <c r="AY125" s="285">
        <f>((AY$67-$H$5)/1000)*$L$25*(($C$9/70)^$X$25)</f>
        <v>1133.8106043688788</v>
      </c>
      <c r="AZ125" s="285">
        <f>((AZ$67-$H$5)/1000)*$L$25*(($C$9/70)^$X$25)</f>
        <v>1158.4586609855937</v>
      </c>
      <c r="BA125" s="285">
        <f>((BA$67-$H$5)/1000)*$L$25*(($C$9/70)^$X$25)</f>
        <v>1183.1067176023084</v>
      </c>
      <c r="BB125" s="285">
        <f>((BB$67-$H$5)/1000)*$L$25*(($C$9/70)^$X$25)</f>
        <v>1207.7547742190231</v>
      </c>
      <c r="BC125" s="285">
        <f>((BC$67-$H$5)/1000)*$L$25*(($C$9/70)^$X$25)</f>
        <v>1232.4028308357379</v>
      </c>
      <c r="BD125" s="285">
        <f>((BD$67-$H$5)/1000)*$L$25*(($C$9/70)^$X$25)</f>
        <v>1257.0508874524526</v>
      </c>
      <c r="BE125" s="285">
        <f>((BE$67-$H$5)/1000)*$L$25*(($C$9/70)^$X$25)</f>
        <v>1281.6989440691675</v>
      </c>
      <c r="BF125" s="285">
        <f>((BF$67-$H$5)/1000)*$L$25*(($C$9/70)^$X$25)</f>
        <v>1306.3470006858822</v>
      </c>
    </row>
    <row r="126" spans="1:58" x14ac:dyDescent="0.25">
      <c r="A126" s="24"/>
      <c r="B126" s="287" t="s">
        <v>89</v>
      </c>
      <c r="C126" s="287"/>
      <c r="D126" s="283" t="s">
        <v>66</v>
      </c>
      <c r="E126" s="282">
        <v>150</v>
      </c>
      <c r="F126" s="282">
        <v>260</v>
      </c>
      <c r="G126" s="283" t="s">
        <v>36</v>
      </c>
      <c r="H126" s="286">
        <f>((H$67-$H$5)/1000)*$M$25*(($C$9/70)^$Y$25)</f>
        <v>96.84437528244861</v>
      </c>
      <c r="I126" s="286">
        <f>((I$67-$H$5)/1000)*$M$25*(($C$9/70)^$Y$25)</f>
        <v>129.1258337099315</v>
      </c>
      <c r="J126" s="285">
        <f>((J$67-$H$5)/1000)*$M$25*(($C$9/70)^$Y$25)</f>
        <v>161.40729213741434</v>
      </c>
      <c r="K126" s="285">
        <f>((K$67-$H$5)/1000)*$M$25*(($C$9/70)^$Y$25)</f>
        <v>193.68875056489722</v>
      </c>
      <c r="L126" s="285">
        <f>((L$67-$H$5)/1000)*$M$25*(($C$9/70)^$Y$25)</f>
        <v>225.97020899238007</v>
      </c>
      <c r="M126" s="285">
        <f>((M$67-$H$5)/1000)*$M$25*(($C$9/70)^$Y$25)</f>
        <v>258.251667419863</v>
      </c>
      <c r="N126" s="285">
        <f>((N$67-$H$5)/1000)*$M$25*(($C$9/70)^$Y$25)</f>
        <v>290.53312584734584</v>
      </c>
      <c r="O126" s="285">
        <f>((O$67-$H$5)/1000)*$M$25*(($C$9/70)^$Y$25)</f>
        <v>322.81458427482869</v>
      </c>
      <c r="P126" s="285">
        <f>((P$67-$H$5)/1000)*$M$25*(($C$9/70)^$Y$25)</f>
        <v>355.09604270231165</v>
      </c>
      <c r="Q126" s="285">
        <f>((Q$67-$H$5)/1000)*$M$25*(($C$9/70)^$Y$25)</f>
        <v>387.37750112979444</v>
      </c>
      <c r="R126" s="285">
        <f>((R$67-$H$5)/1000)*$M$25*(($C$9/70)^$Y$25)</f>
        <v>419.65895955727734</v>
      </c>
      <c r="S126" s="285">
        <f>((S$67-$H$5)/1000)*$M$25*(($C$9/70)^$Y$25)</f>
        <v>451.94041798476013</v>
      </c>
      <c r="T126" s="285">
        <f>((T$67-$H$5)/1000)*$M$25*(($C$9/70)^$Y$25)</f>
        <v>484.22187641224303</v>
      </c>
      <c r="U126" s="285">
        <f>((U$67-$H$5)/1000)*$M$25*(($C$9/70)^$Y$25)</f>
        <v>516.50333483972599</v>
      </c>
      <c r="V126" s="285">
        <f>((V$67-$H$5)/1000)*$M$25*(($C$9/70)^$Y$25)</f>
        <v>548.78479326720878</v>
      </c>
      <c r="W126" s="285">
        <f>((W$67-$H$5)/1000)*$M$25*(($C$9/70)^$Y$25)</f>
        <v>581.06625169469169</v>
      </c>
      <c r="X126" s="285">
        <f>((X$67-$H$5)/1000)*$M$25*(($C$9/70)^$Y$25)</f>
        <v>613.34771012217459</v>
      </c>
      <c r="Y126" s="285">
        <f>((Y$67-$H$5)/1000)*$M$25*(($C$9/70)^$Y$25)</f>
        <v>645.62916854965738</v>
      </c>
      <c r="Z126" s="285">
        <f>((Z$67-$H$5)/1000)*$M$25*(($C$9/70)^$Y$25)</f>
        <v>677.9106269771404</v>
      </c>
      <c r="AA126" s="285">
        <f>((AA$67-$H$5)/1000)*$M$25*(($C$9/70)^$Y$25)</f>
        <v>710.1920854046233</v>
      </c>
      <c r="AB126" s="285">
        <f>((AB$67-$H$5)/1000)*$M$25*(($C$9/70)^$Y$25)</f>
        <v>742.47354383210597</v>
      </c>
      <c r="AC126" s="285">
        <f>((AC$67-$H$5)/1000)*$M$25*(($C$9/70)^$Y$25)</f>
        <v>774.75500225958888</v>
      </c>
      <c r="AD126" s="285">
        <f>((AD$67-$H$5)/1000)*$M$25*(($C$9/70)^$Y$25)</f>
        <v>807.03646068707178</v>
      </c>
      <c r="AE126" s="285">
        <f>((AE$67-$H$5)/1000)*$M$25*(($C$9/70)^$Y$25)</f>
        <v>839.31791911455468</v>
      </c>
      <c r="AF126" s="285">
        <f>((AF$67-$H$5)/1000)*$M$25*(($C$9/70)^$Y$25)</f>
        <v>871.59937754203759</v>
      </c>
      <c r="AG126" s="285">
        <f>((AG$67-$H$5)/1000)*$M$25*(($C$9/70)^$Y$25)</f>
        <v>903.88083596952026</v>
      </c>
      <c r="AH126" s="285">
        <f>((AH$67-$H$5)/1000)*$M$25*(($C$9/70)^$Y$25)</f>
        <v>936.16229439700317</v>
      </c>
      <c r="AI126" s="285">
        <f>((AI$67-$H$5)/1000)*$M$25*(($C$9/70)^$Y$25)</f>
        <v>968.44375282448607</v>
      </c>
      <c r="AJ126" s="285">
        <f>((AJ$67-$H$5)/1000)*$M$25*(($C$9/70)^$Y$25)</f>
        <v>1000.725211251969</v>
      </c>
      <c r="AK126" s="285">
        <f>((AK$67-$H$5)/1000)*$M$25*(($C$9/70)^$Y$25)</f>
        <v>1033.006669679452</v>
      </c>
      <c r="AL126" s="285">
        <f>((AL$67-$H$5)/1000)*$M$25*(($C$9/70)^$Y$25)</f>
        <v>1065.2881281069347</v>
      </c>
      <c r="AM126" s="285">
        <f>((AM$67-$H$5)/1000)*$M$25*(($C$9/70)^$Y$25)</f>
        <v>1097.5695865344176</v>
      </c>
      <c r="AN126" s="285">
        <f>((AN$67-$H$5)/1000)*$M$25*(($C$9/70)^$Y$25)</f>
        <v>1129.8510449619005</v>
      </c>
      <c r="AO126" s="285">
        <f>((AO$67-$H$5)/1000)*$M$25*(($C$9/70)^$Y$25)</f>
        <v>1162.1325033893834</v>
      </c>
      <c r="AP126" s="285">
        <f>((AP$67-$H$5)/1000)*$M$25*(($C$9/70)^$Y$25)</f>
        <v>1194.4139618168663</v>
      </c>
      <c r="AQ126" s="285">
        <f>((AQ$67-$H$5)/1000)*$M$25*(($C$9/70)^$Y$25)</f>
        <v>1226.6954202443492</v>
      </c>
      <c r="AR126" s="285">
        <f>((AR$67-$H$5)/1000)*$M$25*(($C$9/70)^$Y$25)</f>
        <v>1258.9768786718319</v>
      </c>
      <c r="AS126" s="285">
        <f>((AS$67-$H$5)/1000)*$M$25*(($C$9/70)^$Y$25)</f>
        <v>1291.2583370993148</v>
      </c>
      <c r="AT126" s="285">
        <f>((AT$67-$H$5)/1000)*$M$25*(($C$9/70)^$Y$25)</f>
        <v>1323.5397955267977</v>
      </c>
      <c r="AU126" s="285">
        <f>((AU$67-$H$5)/1000)*$M$25*(($C$9/70)^$Y$25)</f>
        <v>1355.8212539542808</v>
      </c>
      <c r="AV126" s="285">
        <f>((AV$67-$H$5)/1000)*$M$25*(($C$9/70)^$Y$25)</f>
        <v>1388.1027123817635</v>
      </c>
      <c r="AW126" s="285">
        <f>((AW$67-$H$5)/1000)*$M$25*(($C$9/70)^$Y$25)</f>
        <v>1420.3841708092466</v>
      </c>
      <c r="AX126" s="285">
        <f>((AX$67-$H$5)/1000)*$M$25*(($C$9/70)^$Y$25)</f>
        <v>1452.6656292367293</v>
      </c>
      <c r="AY126" s="285">
        <f>((AY$67-$H$5)/1000)*$M$25*(($C$9/70)^$Y$25)</f>
        <v>1484.9470876642119</v>
      </c>
      <c r="AZ126" s="285">
        <f>((AZ$67-$H$5)/1000)*$M$25*(($C$9/70)^$Y$25)</f>
        <v>1517.2285460916951</v>
      </c>
      <c r="BA126" s="285">
        <f>((BA$67-$H$5)/1000)*$M$25*(($C$9/70)^$Y$25)</f>
        <v>1549.5100045191778</v>
      </c>
      <c r="BB126" s="285">
        <f>((BB$67-$H$5)/1000)*$M$25*(($C$9/70)^$Y$25)</f>
        <v>1581.7914629466609</v>
      </c>
      <c r="BC126" s="285">
        <f>((BC$67-$H$5)/1000)*$M$25*(($C$9/70)^$Y$25)</f>
        <v>1614.0729213741436</v>
      </c>
      <c r="BD126" s="285">
        <f>((BD$67-$H$5)/1000)*$M$25*(($C$9/70)^$Y$25)</f>
        <v>1646.3543798016262</v>
      </c>
      <c r="BE126" s="285">
        <f>((BE$67-$H$5)/1000)*$M$25*(($C$9/70)^$Y$25)</f>
        <v>1678.6358382291094</v>
      </c>
      <c r="BF126" s="285">
        <f>((BF$67-$H$5)/1000)*$M$25*(($C$9/70)^$Y$25)</f>
        <v>1710.917296656592</v>
      </c>
    </row>
    <row r="127" spans="1:58" x14ac:dyDescent="0.25">
      <c r="A127" s="24"/>
      <c r="B127" s="287" t="s">
        <v>88</v>
      </c>
      <c r="C127" s="287"/>
      <c r="D127" s="283" t="s">
        <v>66</v>
      </c>
      <c r="E127" s="282">
        <v>150</v>
      </c>
      <c r="F127" s="282">
        <v>300</v>
      </c>
      <c r="G127" s="283" t="s">
        <v>83</v>
      </c>
      <c r="H127" s="286">
        <f>((H$67-$H$5)/1000)*$O$25*(($C$9/70)^$AA$25)</f>
        <v>116.57542078615457</v>
      </c>
      <c r="I127" s="286">
        <f>((I$67-$H$5)/1000)*$O$25*(($C$9/70)^$AA$25)</f>
        <v>155.43389438153943</v>
      </c>
      <c r="J127" s="285">
        <f>((J$67-$H$5)/1000)*$N$25*(($C$9/70)^$AA$25)</f>
        <v>178.74897853877033</v>
      </c>
      <c r="K127" s="285">
        <f>((K$67-$H$5)/1000)*$N$25*(($C$9/70)^$AA$25)</f>
        <v>214.49877424652436</v>
      </c>
      <c r="L127" s="285">
        <f>((L$67-$H$5)/1000)*$N$25*(($C$9/70)^$AA$25)</f>
        <v>250.24856995427842</v>
      </c>
      <c r="M127" s="285">
        <f>((M$67-$H$5)/1000)*$N$25*(($C$9/70)^$AA$25)</f>
        <v>285.99836566203254</v>
      </c>
      <c r="N127" s="285">
        <f>((N$67-$H$5)/1000)*$N$25*(($C$9/70)^$AA$25)</f>
        <v>321.7481613697866</v>
      </c>
      <c r="O127" s="285">
        <f>((O$67-$H$5)/1000)*$N$25*(($C$9/70)^$AA$25)</f>
        <v>357.49795707754066</v>
      </c>
      <c r="P127" s="285">
        <f>((P$67-$H$5)/1000)*$N$25*(($C$9/70)^$AA$25)</f>
        <v>393.24775278529478</v>
      </c>
      <c r="Q127" s="285">
        <f>((Q$67-$H$5)/1000)*$N$25*(($C$9/70)^$AA$25)</f>
        <v>428.99754849304873</v>
      </c>
      <c r="R127" s="285">
        <f>((R$67-$H$5)/1000)*$N$25*(($C$9/70)^$AA$25)</f>
        <v>464.74734420080284</v>
      </c>
      <c r="S127" s="285">
        <f>((S$67-$H$5)/1000)*$N$25*(($C$9/70)^$AA$25)</f>
        <v>500.49713990855685</v>
      </c>
      <c r="T127" s="285">
        <f>((T$67-$H$5)/1000)*$N$25*(($C$9/70)^$AA$25)</f>
        <v>536.24693561631091</v>
      </c>
      <c r="U127" s="285">
        <f>((U$67-$H$5)/1000)*$N$25*(($C$9/70)^$AA$25)</f>
        <v>571.99673132406508</v>
      </c>
      <c r="V127" s="285">
        <f>((V$67-$H$5)/1000)*$N$25*(($C$9/70)^$AA$25)</f>
        <v>607.74652703181903</v>
      </c>
      <c r="W127" s="285">
        <f>((W$67-$H$5)/1000)*$N$25*(($C$9/70)^$AA$25)</f>
        <v>643.4963227395732</v>
      </c>
      <c r="X127" s="285">
        <f>((X$67-$H$5)/1000)*$N$25*(($C$9/70)^$AA$25)</f>
        <v>679.24611844732715</v>
      </c>
      <c r="Y127" s="285">
        <f>((Y$67-$H$5)/1000)*$N$25*(($C$9/70)^$AA$25)</f>
        <v>714.99591415508132</v>
      </c>
      <c r="Z127" s="285">
        <f>((Z$67-$H$5)/1000)*$N$25*(($C$9/70)^$AA$25)</f>
        <v>750.74570986283538</v>
      </c>
      <c r="AA127" s="285">
        <f>((AA$67-$H$5)/1000)*$N$25*(($C$9/70)^$AA$25)</f>
        <v>786.49550557058956</v>
      </c>
      <c r="AB127" s="285">
        <f>((AB$67-$H$5)/1000)*$N$25*(($C$9/70)^$AA$25)</f>
        <v>822.24530127834339</v>
      </c>
      <c r="AC127" s="285">
        <f>((AC$67-$H$5)/1000)*$N$25*(($C$9/70)^$AA$25)</f>
        <v>857.99509698609745</v>
      </c>
      <c r="AD127" s="285">
        <f>((AD$67-$H$5)/1000)*$N$25*(($C$9/70)^$AA$25)</f>
        <v>893.74489269385163</v>
      </c>
      <c r="AE127" s="285">
        <f>((AE$67-$H$5)/1000)*$N$25*(($C$9/70)^$AA$25)</f>
        <v>929.49468840160569</v>
      </c>
      <c r="AF127" s="285">
        <f>((AF$67-$H$5)/1000)*$N$25*(($C$9/70)^$AA$25)</f>
        <v>965.24448410935986</v>
      </c>
      <c r="AG127" s="285">
        <f>((AG$67-$H$5)/1000)*$N$25*(($C$9/70)^$AA$25)</f>
        <v>1000.9942798171137</v>
      </c>
      <c r="AH127" s="285">
        <f>((AH$67-$H$5)/1000)*$N$25*(($C$9/70)^$AA$25)</f>
        <v>1036.7440755248679</v>
      </c>
      <c r="AI127" s="285">
        <f>((AI$67-$H$5)/1000)*$N$25*(($C$9/70)^$AA$25)</f>
        <v>1072.4938712326218</v>
      </c>
      <c r="AJ127" s="285">
        <f>((AJ$67-$H$5)/1000)*$N$25*(($C$9/70)^$AA$25)</f>
        <v>1108.243666940376</v>
      </c>
      <c r="AK127" s="285">
        <f>((AK$67-$H$5)/1000)*$N$25*(($C$9/70)^$AA$25)</f>
        <v>1143.9934626481302</v>
      </c>
      <c r="AL127" s="285">
        <f>((AL$67-$H$5)/1000)*$N$25*(($C$9/70)^$AA$25)</f>
        <v>1179.7432583558841</v>
      </c>
      <c r="AM127" s="285">
        <f>((AM$67-$H$5)/1000)*$N$25*(($C$9/70)^$AA$25)</f>
        <v>1215.4930540636381</v>
      </c>
      <c r="AN127" s="285">
        <f>((AN$67-$H$5)/1000)*$N$25*(($C$9/70)^$AA$25)</f>
        <v>1251.2428497713922</v>
      </c>
      <c r="AO127" s="285">
        <f>((AO$67-$H$5)/1000)*$N$25*(($C$9/70)^$AA$25)</f>
        <v>1286.9926454791464</v>
      </c>
      <c r="AP127" s="285">
        <f>((AP$67-$H$5)/1000)*$N$25*(($C$9/70)^$AA$25)</f>
        <v>1322.7424411869006</v>
      </c>
      <c r="AQ127" s="285">
        <f>((AQ$67-$H$5)/1000)*$N$25*(($C$9/70)^$AA$25)</f>
        <v>1358.4922368946543</v>
      </c>
      <c r="AR127" s="285">
        <f>((AR$67-$H$5)/1000)*$N$25*(($C$9/70)^$AA$25)</f>
        <v>1394.2420326024085</v>
      </c>
      <c r="AS127" s="285">
        <f>((AS$67-$H$5)/1000)*$N$25*(($C$9/70)^$AA$25)</f>
        <v>1429.9918283101626</v>
      </c>
      <c r="AT127" s="285">
        <f>((AT$67-$H$5)/1000)*$N$25*(($C$9/70)^$AA$25)</f>
        <v>1465.7416240179164</v>
      </c>
      <c r="AU127" s="285">
        <f>((AU$67-$H$5)/1000)*$N$25*(($C$9/70)^$AA$25)</f>
        <v>1501.4914197256708</v>
      </c>
      <c r="AV127" s="285">
        <f>((AV$67-$H$5)/1000)*$N$25*(($C$9/70)^$AA$25)</f>
        <v>1537.2412154334247</v>
      </c>
      <c r="AW127" s="285">
        <f>((AW$67-$H$5)/1000)*$N$25*(($C$9/70)^$AA$25)</f>
        <v>1572.9910111411791</v>
      </c>
      <c r="AX127" s="285">
        <f>((AX$67-$H$5)/1000)*$N$25*(($C$9/70)^$AA$25)</f>
        <v>1608.7408068489328</v>
      </c>
      <c r="AY127" s="285">
        <f>((AY$67-$H$5)/1000)*$N$25*(($C$9/70)^$AA$25)</f>
        <v>1644.4906025566868</v>
      </c>
      <c r="AZ127" s="285">
        <f>((AZ$67-$H$5)/1000)*$N$25*(($C$9/70)^$AA$25)</f>
        <v>1680.2403982644412</v>
      </c>
      <c r="BA127" s="285">
        <f>((BA$67-$H$5)/1000)*$N$25*(($C$9/70)^$AA$25)</f>
        <v>1715.9901939721949</v>
      </c>
      <c r="BB127" s="285">
        <f>((BB$67-$H$5)/1000)*$N$25*(($C$9/70)^$AA$25)</f>
        <v>1751.7399896799493</v>
      </c>
      <c r="BC127" s="285">
        <f>((BC$67-$H$5)/1000)*$N$25*(($C$9/70)^$AA$25)</f>
        <v>1787.4897853877033</v>
      </c>
      <c r="BD127" s="285">
        <f>((BD$67-$H$5)/1000)*$N$25*(($C$9/70)^$AA$25)</f>
        <v>1823.239581095457</v>
      </c>
      <c r="BE127" s="285">
        <f>((BE$67-$H$5)/1000)*$N$25*(($C$9/70)^$AA$25)</f>
        <v>1858.9893768032114</v>
      </c>
      <c r="BF127" s="285">
        <f>((BF$67-$H$5)/1000)*$N$25*(($C$9/70)^$AA$25)</f>
        <v>1894.7391725109653</v>
      </c>
    </row>
    <row r="128" spans="1:58" x14ac:dyDescent="0.25">
      <c r="A128" s="24"/>
      <c r="B128" s="287" t="s">
        <v>87</v>
      </c>
      <c r="C128" s="287"/>
      <c r="D128" s="283" t="s">
        <v>66</v>
      </c>
      <c r="E128" s="282">
        <v>150</v>
      </c>
      <c r="F128" s="282">
        <v>300</v>
      </c>
      <c r="G128" s="283" t="s">
        <v>65</v>
      </c>
      <c r="H128" s="286">
        <f>((H$67-$H$5)/1000)*$O$25*(($C$9/70)^$AA$25)</f>
        <v>116.57542078615457</v>
      </c>
      <c r="I128" s="286">
        <f>((I$67-$H$5)/1000)*$O$25*(($C$9/70)^$AA$25)</f>
        <v>155.43389438153943</v>
      </c>
      <c r="J128" s="285">
        <f>((J$67-$H$5)/1000)*$O$25*(($C$9/70)^$AA$25)</f>
        <v>194.29236797692425</v>
      </c>
      <c r="K128" s="285">
        <f>((K$67-$H$5)/1000)*$O$25*(($C$9/70)^$AA$25)</f>
        <v>233.15084157230913</v>
      </c>
      <c r="L128" s="285">
        <f>((L$67-$H$5)/1000)*$O$25*(($C$9/70)^$AA$25)</f>
        <v>272.00931516769396</v>
      </c>
      <c r="M128" s="285">
        <f>((M$67-$H$5)/1000)*$O$25*(($C$9/70)^$AA$25)</f>
        <v>310.86778876307886</v>
      </c>
      <c r="N128" s="285">
        <f>((N$67-$H$5)/1000)*$O$25*(($C$9/70)^$AA$25)</f>
        <v>349.72626235846371</v>
      </c>
      <c r="O128" s="285">
        <f>((O$67-$H$5)/1000)*$O$25*(($C$9/70)^$AA$25)</f>
        <v>388.58473595384851</v>
      </c>
      <c r="P128" s="285">
        <f>((P$67-$H$5)/1000)*$O$25*(($C$9/70)^$AA$25)</f>
        <v>427.44320954923342</v>
      </c>
      <c r="Q128" s="285">
        <f>((Q$67-$H$5)/1000)*$O$25*(($C$9/70)^$AA$25)</f>
        <v>466.30168314461827</v>
      </c>
      <c r="R128" s="285">
        <f>((R$67-$H$5)/1000)*$O$25*(($C$9/70)^$AA$25)</f>
        <v>505.16015674000306</v>
      </c>
      <c r="S128" s="285">
        <f>((S$67-$H$5)/1000)*$O$25*(($C$9/70)^$AA$25)</f>
        <v>544.01863033538791</v>
      </c>
      <c r="T128" s="285">
        <f>((T$67-$H$5)/1000)*$O$25*(($C$9/70)^$AA$25)</f>
        <v>582.87710393077282</v>
      </c>
      <c r="U128" s="285">
        <f>((U$67-$H$5)/1000)*$O$25*(($C$9/70)^$AA$25)</f>
        <v>621.73557752615773</v>
      </c>
      <c r="V128" s="285">
        <f>((V$67-$H$5)/1000)*$O$25*(($C$9/70)^$AA$25)</f>
        <v>660.59405112154252</v>
      </c>
      <c r="W128" s="285">
        <f>((W$67-$H$5)/1000)*$O$25*(($C$9/70)^$AA$25)</f>
        <v>699.45252471692743</v>
      </c>
      <c r="X128" s="285">
        <f>((X$67-$H$5)/1000)*$O$25*(($C$9/70)^$AA$25)</f>
        <v>738.31099831231211</v>
      </c>
      <c r="Y128" s="285">
        <f>((Y$67-$H$5)/1000)*$O$25*(($C$9/70)^$AA$25)</f>
        <v>777.16947190769702</v>
      </c>
      <c r="Z128" s="285">
        <f>((Z$67-$H$5)/1000)*$O$25*(($C$9/70)^$AA$25)</f>
        <v>816.02794550308192</v>
      </c>
      <c r="AA128" s="285">
        <f>((AA$67-$H$5)/1000)*$O$25*(($C$9/70)^$AA$25)</f>
        <v>854.88641909846683</v>
      </c>
      <c r="AB128" s="285">
        <f>((AB$67-$H$5)/1000)*$O$25*(($C$9/70)^$AA$25)</f>
        <v>893.74489269385163</v>
      </c>
      <c r="AC128" s="285">
        <f>((AC$67-$H$5)/1000)*$O$25*(($C$9/70)^$AA$25)</f>
        <v>932.60336628923653</v>
      </c>
      <c r="AD128" s="285">
        <f>((AD$67-$H$5)/1000)*$O$25*(($C$9/70)^$AA$25)</f>
        <v>971.46183988462144</v>
      </c>
      <c r="AE128" s="285">
        <f>((AE$67-$H$5)/1000)*$O$25*(($C$9/70)^$AA$25)</f>
        <v>1010.3203134800061</v>
      </c>
      <c r="AF128" s="285">
        <f>((AF$67-$H$5)/1000)*$O$25*(($C$9/70)^$AA$25)</f>
        <v>1049.178787075391</v>
      </c>
      <c r="AG128" s="285">
        <f>((AG$67-$H$5)/1000)*$O$25*(($C$9/70)^$AA$25)</f>
        <v>1088.0372606707758</v>
      </c>
      <c r="AH128" s="285">
        <f>((AH$67-$H$5)/1000)*$O$25*(($C$9/70)^$AA$25)</f>
        <v>1126.8957342661606</v>
      </c>
      <c r="AI128" s="285">
        <f>((AI$67-$H$5)/1000)*$O$25*(($C$9/70)^$AA$25)</f>
        <v>1165.7542078615456</v>
      </c>
      <c r="AJ128" s="285">
        <f>((AJ$67-$H$5)/1000)*$O$25*(($C$9/70)^$AA$25)</f>
        <v>1204.6126814569304</v>
      </c>
      <c r="AK128" s="285">
        <f>((AK$67-$H$5)/1000)*$O$25*(($C$9/70)^$AA$25)</f>
        <v>1243.4711550523155</v>
      </c>
      <c r="AL128" s="285">
        <f>((AL$67-$H$5)/1000)*$O$25*(($C$9/70)^$AA$25)</f>
        <v>1282.3296286477</v>
      </c>
      <c r="AM128" s="285">
        <f>((AM$67-$H$5)/1000)*$O$25*(($C$9/70)^$AA$25)</f>
        <v>1321.188102243085</v>
      </c>
      <c r="AN128" s="285">
        <f>((AN$67-$H$5)/1000)*$O$25*(($C$9/70)^$AA$25)</f>
        <v>1360.0465758384698</v>
      </c>
      <c r="AO128" s="285">
        <f>((AO$67-$H$5)/1000)*$O$25*(($C$9/70)^$AA$25)</f>
        <v>1398.9050494338549</v>
      </c>
      <c r="AP128" s="285">
        <f>((AP$67-$H$5)/1000)*$O$25*(($C$9/70)^$AA$25)</f>
        <v>1437.7635230292396</v>
      </c>
      <c r="AQ128" s="285">
        <f>((AQ$67-$H$5)/1000)*$O$25*(($C$9/70)^$AA$25)</f>
        <v>1476.6219966246242</v>
      </c>
      <c r="AR128" s="285">
        <f>((AR$67-$H$5)/1000)*$O$25*(($C$9/70)^$AA$25)</f>
        <v>1515.4804702200095</v>
      </c>
      <c r="AS128" s="285">
        <f>((AS$67-$H$5)/1000)*$O$25*(($C$9/70)^$AA$25)</f>
        <v>1554.338943815394</v>
      </c>
      <c r="AT128" s="285">
        <f>((AT$67-$H$5)/1000)*$O$25*(($C$9/70)^$AA$25)</f>
        <v>1593.1974174107788</v>
      </c>
      <c r="AU128" s="285">
        <f>((AU$67-$H$5)/1000)*$O$25*(($C$9/70)^$AA$25)</f>
        <v>1632.0558910061638</v>
      </c>
      <c r="AV128" s="285">
        <f>((AV$67-$H$5)/1000)*$O$25*(($C$9/70)^$AA$25)</f>
        <v>1670.9143646015486</v>
      </c>
      <c r="AW128" s="285">
        <f>((AW$67-$H$5)/1000)*$O$25*(($C$9/70)^$AA$25)</f>
        <v>1709.7728381969337</v>
      </c>
      <c r="AX128" s="285">
        <f>((AX$67-$H$5)/1000)*$O$25*(($C$9/70)^$AA$25)</f>
        <v>1748.6313117923185</v>
      </c>
      <c r="AY128" s="285">
        <f>((AY$67-$H$5)/1000)*$O$25*(($C$9/70)^$AA$25)</f>
        <v>1787.4897853877033</v>
      </c>
      <c r="AZ128" s="285">
        <f>((AZ$67-$H$5)/1000)*$O$25*(($C$9/70)^$AA$25)</f>
        <v>1826.3482589830883</v>
      </c>
      <c r="BA128" s="285">
        <f>((BA$67-$H$5)/1000)*$O$25*(($C$9/70)^$AA$25)</f>
        <v>1865.2067325784731</v>
      </c>
      <c r="BB128" s="285">
        <f>((BB$67-$H$5)/1000)*$O$25*(($C$9/70)^$AA$25)</f>
        <v>1904.0652061738581</v>
      </c>
      <c r="BC128" s="285">
        <f>((BC$67-$H$5)/1000)*$O$25*(($C$9/70)^$AA$25)</f>
        <v>1942.9236797692429</v>
      </c>
      <c r="BD128" s="285">
        <f>((BD$67-$H$5)/1000)*$O$25*(($C$9/70)^$AA$25)</f>
        <v>1981.7821533646272</v>
      </c>
      <c r="BE128" s="285">
        <f>((BE$67-$H$5)/1000)*$O$25*(($C$9/70)^$AA$25)</f>
        <v>2020.6406269600122</v>
      </c>
      <c r="BF128" s="285">
        <f>((BF$67-$H$5)/1000)*$O$25*(($C$9/70)^$AA$25)</f>
        <v>2059.499100555397</v>
      </c>
    </row>
    <row r="129" spans="1:58" x14ac:dyDescent="0.25">
      <c r="A129" s="24"/>
      <c r="B129" s="287" t="s">
        <v>86</v>
      </c>
      <c r="C129" s="287"/>
      <c r="D129" s="283" t="s">
        <v>66</v>
      </c>
      <c r="E129" s="282">
        <v>150</v>
      </c>
      <c r="F129" s="282">
        <v>360</v>
      </c>
      <c r="G129" s="283" t="s">
        <v>83</v>
      </c>
      <c r="H129" s="286">
        <f>((H$67-$H$5)/1000)*$Q$25*(($C$9/70)^$AC$25)</f>
        <v>123.66311475328315</v>
      </c>
      <c r="I129" s="286">
        <f>((I$67-$H$5)/1000)*$Q$25*(($C$9/70)^$AC24)</f>
        <v>163.77829927351567</v>
      </c>
      <c r="J129" s="285">
        <f>((J$67-$H$5)/1000)*$P$25*(($C$9/70)^$AC24)</f>
        <v>186.29781542362406</v>
      </c>
      <c r="K129" s="285">
        <f>((K$67-$H$5)/1000)*$P$25*(($C$9/70)^$AC24)</f>
        <v>223.55737850834888</v>
      </c>
      <c r="L129" s="285">
        <f>((L$67-$H$5)/1000)*$P$25*(($C$9/70)^$AC24)</f>
        <v>260.81694159307369</v>
      </c>
      <c r="M129" s="285">
        <f>((M$67-$H$5)/1000)*$P$25*(($C$9/70)^$AC24)</f>
        <v>298.07650467779848</v>
      </c>
      <c r="N129" s="285">
        <f>((N$67-$H$5)/1000)*$P$25*(($C$9/70)^$AC24)</f>
        <v>335.33606776252333</v>
      </c>
      <c r="O129" s="285">
        <f>((O$67-$H$5)/1000)*$P$25*(($C$9/70)^$AC24)</f>
        <v>372.59563084724812</v>
      </c>
      <c r="P129" s="285">
        <f>((P$67-$H$5)/1000)*$P$25*(($C$9/70)^$AC24)</f>
        <v>409.85519393197296</v>
      </c>
      <c r="Q129" s="285">
        <f>((Q$67-$H$5)/1000)*$P$25*(($C$9/70)^$AC24)</f>
        <v>447.11475701669775</v>
      </c>
      <c r="R129" s="285">
        <f>((R$67-$H$5)/1000)*$P$25*(($C$9/70)^$AC24)</f>
        <v>484.3743201014226</v>
      </c>
      <c r="S129" s="285">
        <f>((S$67-$H$5)/1000)*$P$25*(($C$9/70)^$AC24)</f>
        <v>521.63388318614739</v>
      </c>
      <c r="T129" s="285">
        <f>((T$67-$H$5)/1000)*$P$25*(($C$9/70)^$AC24)</f>
        <v>558.89344627087212</v>
      </c>
      <c r="U129" s="285">
        <f>((U$67-$H$5)/1000)*$P$25*(($C$9/70)^$AC24)</f>
        <v>596.15300935559696</v>
      </c>
      <c r="V129" s="285">
        <f>((V$67-$H$5)/1000)*$P$25*(($C$9/70)^$AC24)</f>
        <v>633.41257244032181</v>
      </c>
      <c r="W129" s="285">
        <f>((W$67-$H$5)/1000)*$P$25*(($C$9/70)^$AC24)</f>
        <v>670.67213552504666</v>
      </c>
      <c r="X129" s="285">
        <f>((X$67-$H$5)/1000)*$P$25*(($C$9/70)^$AC24)</f>
        <v>707.93169860977139</v>
      </c>
      <c r="Y129" s="285">
        <f>((Y$67-$H$5)/1000)*$P$25*(($C$9/70)^$AC24)</f>
        <v>745.19126169449623</v>
      </c>
      <c r="Z129" s="285">
        <f>((Z$67-$H$5)/1000)*$P$25*(($C$9/70)^$AC24)</f>
        <v>782.45082477922108</v>
      </c>
      <c r="AA129" s="285">
        <f>((AA$67-$H$5)/1000)*$P$25*(($C$9/70)^$AC24)</f>
        <v>819.71038786394593</v>
      </c>
      <c r="AB129" s="285">
        <f>((AB$67-$H$5)/1000)*$P$25*(($C$9/70)^$AC24)</f>
        <v>856.96995094867066</v>
      </c>
      <c r="AC129" s="285">
        <f>((AC$67-$H$5)/1000)*$P$25*(($C$9/70)^$AC24)</f>
        <v>894.2295140333955</v>
      </c>
      <c r="AD129" s="285">
        <f>((AD$67-$H$5)/1000)*$P$25*(($C$9/70)^$AC24)</f>
        <v>931.48907711812035</v>
      </c>
      <c r="AE129" s="285">
        <f>((AE$67-$H$5)/1000)*$P$25*(($C$9/70)^$AC24)</f>
        <v>968.74864020284519</v>
      </c>
      <c r="AF129" s="285">
        <f>((AF$67-$H$5)/1000)*$P$25*(($C$9/70)^$AC24)</f>
        <v>1006.00820328757</v>
      </c>
      <c r="AG129" s="285">
        <f>((AG$67-$H$5)/1000)*$P$25*(($C$9/70)^$AC24)</f>
        <v>1043.2677663722948</v>
      </c>
      <c r="AH129" s="285">
        <f>((AH$67-$H$5)/1000)*$P$25*(($C$9/70)^$AC24)</f>
        <v>1080.5273294570195</v>
      </c>
      <c r="AI129" s="285">
        <f>((AI$67-$H$5)/1000)*$P$25*(($C$9/70)^$AC24)</f>
        <v>1117.7868925417442</v>
      </c>
      <c r="AJ129" s="285">
        <f>((AJ$67-$H$5)/1000)*$P$25*(($C$9/70)^$AC24)</f>
        <v>1155.0464556264692</v>
      </c>
      <c r="AK129" s="285">
        <f>((AK$67-$H$5)/1000)*$P$25*(($C$9/70)^$AC24)</f>
        <v>1192.3060187111939</v>
      </c>
      <c r="AL129" s="285">
        <f>((AL$67-$H$5)/1000)*$P$25*(($C$9/70)^$AC24)</f>
        <v>1229.5655817959187</v>
      </c>
      <c r="AM129" s="285">
        <f>((AM$67-$H$5)/1000)*$P$25*(($C$9/70)^$AC24)</f>
        <v>1266.8251448806436</v>
      </c>
      <c r="AN129" s="285">
        <f>((AN$67-$H$5)/1000)*$P$25*(($C$9/70)^$AC24)</f>
        <v>1304.0847079653684</v>
      </c>
      <c r="AO129" s="285">
        <f>((AO$67-$H$5)/1000)*$P$25*(($C$9/70)^$AC24)</f>
        <v>1341.3442710500933</v>
      </c>
      <c r="AP129" s="285">
        <f>((AP$67-$H$5)/1000)*$P$25*(($C$9/70)^$AC24)</f>
        <v>1378.603834134818</v>
      </c>
      <c r="AQ129" s="285">
        <f>((AQ$67-$H$5)/1000)*$P$25*(($C$9/70)^$AC24)</f>
        <v>1415.8633972195428</v>
      </c>
      <c r="AR129" s="285">
        <f>((AR$67-$H$5)/1000)*$P$25*(($C$9/70)^$AC24)</f>
        <v>1453.1229603042677</v>
      </c>
      <c r="AS129" s="285">
        <f>((AS$67-$H$5)/1000)*$P$25*(($C$9/70)^$AC24)</f>
        <v>1490.3825233889925</v>
      </c>
      <c r="AT129" s="285">
        <f>((AT$67-$H$5)/1000)*$P$25*(($C$9/70)^$AC24)</f>
        <v>1527.6420864737172</v>
      </c>
      <c r="AU129" s="285">
        <f>((AU$67-$H$5)/1000)*$P$25*(($C$9/70)^$AC24)</f>
        <v>1564.9016495584422</v>
      </c>
      <c r="AV129" s="285">
        <f>((AV$67-$H$5)/1000)*$P$25*(($C$9/70)^$AC24)</f>
        <v>1602.1612126431669</v>
      </c>
      <c r="AW129" s="285">
        <f>((AW$67-$H$5)/1000)*$P$25*(($C$9/70)^$AC24)</f>
        <v>1639.4207757278919</v>
      </c>
      <c r="AX129" s="285">
        <f>((AX$67-$H$5)/1000)*$P$25*(($C$9/70)^$AC24)</f>
        <v>1676.6803388126166</v>
      </c>
      <c r="AY129" s="285">
        <f>((AY$67-$H$5)/1000)*$P$25*(($C$9/70)^$AC24)</f>
        <v>1713.9399018973413</v>
      </c>
      <c r="AZ129" s="285">
        <f>((AZ$67-$H$5)/1000)*$P$25*(($C$9/70)^$AC24)</f>
        <v>1751.1994649820663</v>
      </c>
      <c r="BA129" s="285">
        <f>((BA$67-$H$5)/1000)*$P$25*(($C$9/70)^$AC24)</f>
        <v>1788.459028066791</v>
      </c>
      <c r="BB129" s="285">
        <f>((BB$67-$H$5)/1000)*$P$25*(($C$9/70)^$AC24)</f>
        <v>1825.718591151516</v>
      </c>
      <c r="BC129" s="285">
        <f>((BC$67-$H$5)/1000)*$P$25*(($C$9/70)^$AC24)</f>
        <v>1862.9781542362407</v>
      </c>
      <c r="BD129" s="285">
        <f>((BD$67-$H$5)/1000)*$P$25*(($C$9/70)^$AC24)</f>
        <v>1900.2377173209654</v>
      </c>
      <c r="BE129" s="285">
        <f>((BE$67-$H$5)/1000)*$P$25*(($C$9/70)^$AC24)</f>
        <v>1937.4972804056904</v>
      </c>
      <c r="BF129" s="285">
        <f>((BF$67-$H$5)/1000)*$P$25*(($C$9/70)^$AC24)</f>
        <v>1974.7568434904151</v>
      </c>
    </row>
    <row r="130" spans="1:58" x14ac:dyDescent="0.25">
      <c r="A130" s="24"/>
      <c r="B130" s="287" t="s">
        <v>85</v>
      </c>
      <c r="C130" s="287"/>
      <c r="D130" s="283" t="s">
        <v>66</v>
      </c>
      <c r="E130" s="282">
        <v>150</v>
      </c>
      <c r="F130" s="282">
        <v>360</v>
      </c>
      <c r="G130" s="283" t="s">
        <v>65</v>
      </c>
      <c r="H130" s="286">
        <f>((H$67-$H$5)/1000)*$Q$25*(($C$9/70)^$AC$25)</f>
        <v>123.66311475328315</v>
      </c>
      <c r="I130" s="286">
        <f>((I$67-$H$5)/1000)*$Q$25*(($C$9/70)^$AC25)</f>
        <v>164.88415300437757</v>
      </c>
      <c r="J130" s="285">
        <f>((J$67-$H$5)/1000)*$Q$25*(($C$9/70)^$AC25)</f>
        <v>206.10519125547194</v>
      </c>
      <c r="K130" s="285">
        <f>((K$67-$H$5)/1000)*$Q$25*(($C$9/70)^$AC25)</f>
        <v>247.32622950656631</v>
      </c>
      <c r="L130" s="285">
        <f>((L$67-$H$5)/1000)*$Q$25*(($C$9/70)^$AC25)</f>
        <v>288.54726775766068</v>
      </c>
      <c r="M130" s="285">
        <f>((M$67-$H$5)/1000)*$Q$25*(($C$9/70)^$AC25)</f>
        <v>329.76830600875513</v>
      </c>
      <c r="N130" s="285">
        <f>((N$67-$H$5)/1000)*$Q$25*(($C$9/70)^$AC25)</f>
        <v>370.98934425984947</v>
      </c>
      <c r="O130" s="285">
        <f>((O$67-$H$5)/1000)*$Q$25*(($C$9/70)^$AC25)</f>
        <v>412.21038251094387</v>
      </c>
      <c r="P130" s="285">
        <f>((P$67-$H$5)/1000)*$Q$25*(($C$9/70)^$AC25)</f>
        <v>453.43142076203833</v>
      </c>
      <c r="Q130" s="285">
        <f>((Q$67-$H$5)/1000)*$Q$25*(($C$9/70)^$AC25)</f>
        <v>494.65245901313261</v>
      </c>
      <c r="R130" s="285">
        <f>((R$67-$H$5)/1000)*$Q$25*(($C$9/70)^$AC25)</f>
        <v>535.87349726422713</v>
      </c>
      <c r="S130" s="285">
        <f>((S$67-$H$5)/1000)*$Q$25*(($C$9/70)^$AC25)</f>
        <v>577.09453551532135</v>
      </c>
      <c r="T130" s="285">
        <f>((T$67-$H$5)/1000)*$Q$25*(($C$9/70)^$AC25)</f>
        <v>618.31557376641581</v>
      </c>
      <c r="U130" s="285">
        <f>((U$67-$H$5)/1000)*$Q$25*(($C$9/70)^$AC25)</f>
        <v>659.53661201751027</v>
      </c>
      <c r="V130" s="285">
        <f>((V$67-$H$5)/1000)*$Q$25*(($C$9/70)^$AC25)</f>
        <v>700.75765026860449</v>
      </c>
      <c r="W130" s="285">
        <f>((W$67-$H$5)/1000)*$Q$25*(($C$9/70)^$AC25)</f>
        <v>741.97868851969895</v>
      </c>
      <c r="X130" s="285">
        <f>((X$67-$H$5)/1000)*$Q$25*(($C$9/70)^$AC25)</f>
        <v>783.19972677079329</v>
      </c>
      <c r="Y130" s="285">
        <f>((Y$67-$H$5)/1000)*$Q$25*(($C$9/70)^$AC25)</f>
        <v>824.42076502188775</v>
      </c>
      <c r="Z130" s="285">
        <f>((Z$67-$H$5)/1000)*$Q$25*(($C$9/70)^$AC25)</f>
        <v>865.6418032729822</v>
      </c>
      <c r="AA130" s="285">
        <f>((AA$67-$H$5)/1000)*$Q$25*(($C$9/70)^$AC25)</f>
        <v>906.86284152407666</v>
      </c>
      <c r="AB130" s="285">
        <f>((AB$67-$H$5)/1000)*$Q$25*(($C$9/70)^$AC25)</f>
        <v>948.08387977517077</v>
      </c>
      <c r="AC130" s="285">
        <f>((AC$67-$H$5)/1000)*$Q$25*(($C$9/70)^$AC25)</f>
        <v>989.30491802626523</v>
      </c>
      <c r="AD130" s="285">
        <f>((AD$67-$H$5)/1000)*$Q$25*(($C$9/70)^$AC25)</f>
        <v>1030.5259562773597</v>
      </c>
      <c r="AE130" s="285">
        <f>((AE$67-$H$5)/1000)*$Q$25*(($C$9/70)^$AC25)</f>
        <v>1071.7469945284543</v>
      </c>
      <c r="AF130" s="285">
        <f>((AF$67-$H$5)/1000)*$Q$25*(($C$9/70)^$AC25)</f>
        <v>1112.9680327795484</v>
      </c>
      <c r="AG130" s="285">
        <f>((AG$67-$H$5)/1000)*$Q$25*(($C$9/70)^$AC25)</f>
        <v>1154.1890710306427</v>
      </c>
      <c r="AH130" s="285">
        <f>((AH$67-$H$5)/1000)*$Q$25*(($C$9/70)^$AC25)</f>
        <v>1195.4101092817373</v>
      </c>
      <c r="AI130" s="285">
        <f>((AI$67-$H$5)/1000)*$Q$25*(($C$9/70)^$AC25)</f>
        <v>1236.6311475328316</v>
      </c>
      <c r="AJ130" s="285">
        <f>((AJ$67-$H$5)/1000)*$Q$25*(($C$9/70)^$AC25)</f>
        <v>1277.852185783926</v>
      </c>
      <c r="AK130" s="285">
        <f>((AK$67-$H$5)/1000)*$Q$25*(($C$9/70)^$AC25)</f>
        <v>1319.0732240350205</v>
      </c>
      <c r="AL130" s="285">
        <f>((AL$67-$H$5)/1000)*$Q$25*(($C$9/70)^$AC25)</f>
        <v>1360.2942622861146</v>
      </c>
      <c r="AM130" s="285">
        <f>((AM$67-$H$5)/1000)*$Q$25*(($C$9/70)^$AC25)</f>
        <v>1401.515300537209</v>
      </c>
      <c r="AN130" s="285">
        <f>((AN$67-$H$5)/1000)*$Q$25*(($C$9/70)^$AC25)</f>
        <v>1442.7363387883036</v>
      </c>
      <c r="AO130" s="285">
        <f>((AO$67-$H$5)/1000)*$Q$25*(($C$9/70)^$AC25)</f>
        <v>1483.9573770393979</v>
      </c>
      <c r="AP130" s="285">
        <f>((AP$67-$H$5)/1000)*$Q$25*(($C$9/70)^$AC25)</f>
        <v>1525.1784152904922</v>
      </c>
      <c r="AQ130" s="285">
        <f>((AQ$67-$H$5)/1000)*$Q$25*(($C$9/70)^$AC25)</f>
        <v>1566.3994535415866</v>
      </c>
      <c r="AR130" s="285">
        <f>((AR$67-$H$5)/1000)*$Q$25*(($C$9/70)^$AC25)</f>
        <v>1607.6204917926812</v>
      </c>
      <c r="AS130" s="285">
        <f>((AS$67-$H$5)/1000)*$Q$25*(($C$9/70)^$AC25)</f>
        <v>1648.8415300437755</v>
      </c>
      <c r="AT130" s="285">
        <f>((AT$67-$H$5)/1000)*$Q$25*(($C$9/70)^$AC25)</f>
        <v>1690.0625682948698</v>
      </c>
      <c r="AU130" s="285">
        <f>((AU$67-$H$5)/1000)*$Q$25*(($C$9/70)^$AC25)</f>
        <v>1731.2836065459644</v>
      </c>
      <c r="AV130" s="285">
        <f>((AV$67-$H$5)/1000)*$Q$25*(($C$9/70)^$AC25)</f>
        <v>1772.5046447970587</v>
      </c>
      <c r="AW130" s="285">
        <f>((AW$67-$H$5)/1000)*$Q$25*(($C$9/70)^$AC25)</f>
        <v>1813.7256830481533</v>
      </c>
      <c r="AX130" s="285">
        <f>((AX$67-$H$5)/1000)*$Q$25*(($C$9/70)^$AC25)</f>
        <v>1854.9467212992472</v>
      </c>
      <c r="AY130" s="285">
        <f>((AY$67-$H$5)/1000)*$Q$25*(($C$9/70)^$AC25)</f>
        <v>1896.1677595503415</v>
      </c>
      <c r="AZ130" s="285">
        <f>((AZ$67-$H$5)/1000)*$Q$25*(($C$9/70)^$AC25)</f>
        <v>1937.3887978014361</v>
      </c>
      <c r="BA130" s="285">
        <f>((BA$67-$H$5)/1000)*$Q$25*(($C$9/70)^$AC25)</f>
        <v>1978.6098360525305</v>
      </c>
      <c r="BB130" s="285">
        <f>((BB$67-$H$5)/1000)*$Q$25*(($C$9/70)^$AC25)</f>
        <v>2019.830874303625</v>
      </c>
      <c r="BC130" s="285">
        <f>((BC$67-$H$5)/1000)*$Q$25*(($C$9/70)^$AC25)</f>
        <v>2061.0519125547194</v>
      </c>
      <c r="BD130" s="285">
        <f>((BD$67-$H$5)/1000)*$Q$25*(($C$9/70)^$AC25)</f>
        <v>2102.2729508058137</v>
      </c>
      <c r="BE130" s="285">
        <f>((BE$67-$H$5)/1000)*$Q$25*(($C$9/70)^$AC25)</f>
        <v>2143.4939890569085</v>
      </c>
      <c r="BF130" s="285">
        <f>((BF$67-$H$5)/1000)*$Q$25*(($C$9/70)^$AC25)</f>
        <v>2184.7150273080024</v>
      </c>
    </row>
    <row r="131" spans="1:58" x14ac:dyDescent="0.25">
      <c r="A131" s="24"/>
      <c r="B131" s="287" t="s">
        <v>84</v>
      </c>
      <c r="C131" s="287"/>
      <c r="D131" s="283" t="s">
        <v>66</v>
      </c>
      <c r="E131" s="282">
        <v>150</v>
      </c>
      <c r="F131" s="282">
        <v>400</v>
      </c>
      <c r="G131" s="283" t="s">
        <v>83</v>
      </c>
      <c r="H131" s="286">
        <f>((H$67-$H$5)/1000)*$R$25*(($C$9/70)^$AE$25)</f>
        <v>121.05904177714648</v>
      </c>
      <c r="I131" s="286">
        <f>((I$67-$H$5)/1000)*$R$25*(($C$9/70)^$AE$25)</f>
        <v>161.41205570286198</v>
      </c>
      <c r="J131" s="285">
        <f>((J$67-$H$5)/1000)*$R$25*(($C$9/70)^$AE$25)</f>
        <v>201.76506962857746</v>
      </c>
      <c r="K131" s="285">
        <f>((K$67-$H$5)/1000)*$R$25*(($C$9/70)^$AE$25)</f>
        <v>242.11808355429295</v>
      </c>
      <c r="L131" s="285">
        <f>((L$67-$H$5)/1000)*$R$25*(($C$9/70)^$AE$25)</f>
        <v>282.47109748000844</v>
      </c>
      <c r="M131" s="285">
        <f>((M$67-$H$5)/1000)*$R$25*(($C$9/70)^$AE$25)</f>
        <v>322.82411140572395</v>
      </c>
      <c r="N131" s="285">
        <f>((N$67-$H$5)/1000)*$R$25*(($C$9/70)^$AE$25)</f>
        <v>363.17712533143941</v>
      </c>
      <c r="O131" s="285">
        <f>((O$67-$H$5)/1000)*$R$25*(($C$9/70)^$AE$25)</f>
        <v>403.53013925715493</v>
      </c>
      <c r="P131" s="285">
        <f>((P$67-$H$5)/1000)*$R$25*(($C$9/70)^$AE$25)</f>
        <v>443.88315318287044</v>
      </c>
      <c r="Q131" s="285">
        <f>((Q$67-$H$5)/1000)*$R$25*(($C$9/70)^$AE$25)</f>
        <v>484.2361671085859</v>
      </c>
      <c r="R131" s="285">
        <f>((R$67-$H$5)/1000)*$R$25*(($C$9/70)^$AE$25)</f>
        <v>524.58918103430142</v>
      </c>
      <c r="S131" s="285">
        <f>((S$67-$H$5)/1000)*$R$25*(($C$9/70)^$AE$25)</f>
        <v>564.94219496001688</v>
      </c>
      <c r="T131" s="285">
        <f>((T$67-$H$5)/1000)*$R$25*(($C$9/70)^$AE$25)</f>
        <v>605.29520888573245</v>
      </c>
      <c r="U131" s="285">
        <f>((U$67-$H$5)/1000)*$R$25*(($C$9/70)^$AE$25)</f>
        <v>645.64822281144791</v>
      </c>
      <c r="V131" s="285">
        <f>((V$67-$H$5)/1000)*$R$25*(($C$9/70)^$AE$25)</f>
        <v>686.00123673716337</v>
      </c>
      <c r="W131" s="285">
        <f>((W$67-$H$5)/1000)*$R$25*(($C$9/70)^$AE$25)</f>
        <v>726.35425066287883</v>
      </c>
      <c r="X131" s="285">
        <f>((X$67-$H$5)/1000)*$R$25*(($C$9/70)^$AE$25)</f>
        <v>766.7072645885944</v>
      </c>
      <c r="Y131" s="285">
        <f>((Y$67-$H$5)/1000)*$R$25*(($C$9/70)^$AE$25)</f>
        <v>807.06027851430986</v>
      </c>
      <c r="Z131" s="285">
        <f>((Z$67-$H$5)/1000)*$R$25*(($C$9/70)^$AE$25)</f>
        <v>847.41329244002532</v>
      </c>
      <c r="AA131" s="285">
        <f>((AA$67-$H$5)/1000)*$R$25*(($C$9/70)^$AE$25)</f>
        <v>887.76630636574089</v>
      </c>
      <c r="AB131" s="285">
        <f>((AB$67-$H$5)/1000)*$R$25*(($C$9/70)^$AE$25)</f>
        <v>928.11932029145635</v>
      </c>
      <c r="AC131" s="285">
        <f>((AC$67-$H$5)/1000)*$R$25*(($C$9/70)^$AE$25)</f>
        <v>968.47233421717181</v>
      </c>
      <c r="AD131" s="285">
        <f>((AD$67-$H$5)/1000)*$R$25*(($C$9/70)^$AE$25)</f>
        <v>1008.8253481428874</v>
      </c>
      <c r="AE131" s="285">
        <f>((AE$67-$H$5)/1000)*$R$25*(($C$9/70)^$AE$25)</f>
        <v>1049.1783620686028</v>
      </c>
      <c r="AF131" s="285">
        <f>((AF$67-$H$5)/1000)*$R$25*(($C$9/70)^$AE$25)</f>
        <v>1089.5313759943183</v>
      </c>
      <c r="AG131" s="285">
        <f>((AG$67-$H$5)/1000)*$R$25*(($C$9/70)^$AE$25)</f>
        <v>1129.8843899200338</v>
      </c>
      <c r="AH131" s="285">
        <f>((AH$67-$H$5)/1000)*$R$25*(($C$9/70)^$AE$25)</f>
        <v>1170.2374038457492</v>
      </c>
      <c r="AI131" s="285">
        <f>((AI$67-$H$5)/1000)*$R$25*(($C$9/70)^$AE$25)</f>
        <v>1210.5904177714649</v>
      </c>
      <c r="AJ131" s="285">
        <f>((AJ$67-$H$5)/1000)*$R$25*(($C$9/70)^$AE$25)</f>
        <v>1250.9434316971804</v>
      </c>
      <c r="AK131" s="285">
        <f>((AK$67-$H$5)/1000)*$R$25*(($C$9/70)^$AE$25)</f>
        <v>1291.2964456228958</v>
      </c>
      <c r="AL131" s="285">
        <f>((AL$67-$H$5)/1000)*$R$25*(($C$9/70)^$AE$25)</f>
        <v>1331.6494595486113</v>
      </c>
      <c r="AM131" s="285">
        <f>((AM$67-$H$5)/1000)*$R$25*(($C$9/70)^$AE$25)</f>
        <v>1372.0024734743267</v>
      </c>
      <c r="AN131" s="285">
        <f>((AN$67-$H$5)/1000)*$R$25*(($C$9/70)^$AE$25)</f>
        <v>1412.3554874000422</v>
      </c>
      <c r="AO131" s="285">
        <f>((AO$67-$H$5)/1000)*$R$25*(($C$9/70)^$AE$25)</f>
        <v>1452.7085013257577</v>
      </c>
      <c r="AP131" s="285">
        <f>((AP$67-$H$5)/1000)*$R$25*(($C$9/70)^$AE$25)</f>
        <v>1493.0615152514733</v>
      </c>
      <c r="AQ131" s="285">
        <f>((AQ$67-$H$5)/1000)*$R$25*(($C$9/70)^$AE$25)</f>
        <v>1533.4145291771888</v>
      </c>
      <c r="AR131" s="285">
        <f>((AR$67-$H$5)/1000)*$R$25*(($C$9/70)^$AE$25)</f>
        <v>1573.767543102904</v>
      </c>
      <c r="AS131" s="285">
        <f>((AS$67-$H$5)/1000)*$R$25*(($C$9/70)^$AE$25)</f>
        <v>1614.1205570286197</v>
      </c>
      <c r="AT131" s="285">
        <f>((AT$67-$H$5)/1000)*$R$25*(($C$9/70)^$AE$25)</f>
        <v>1654.4735709543352</v>
      </c>
      <c r="AU131" s="285">
        <f>((AU$67-$H$5)/1000)*$R$25*(($C$9/70)^$AE$25)</f>
        <v>1694.8265848800506</v>
      </c>
      <c r="AV131" s="285">
        <f>((AV$67-$H$5)/1000)*$R$25*(($C$9/70)^$AE$25)</f>
        <v>1735.1795988057661</v>
      </c>
      <c r="AW131" s="285">
        <f>((AW$67-$H$5)/1000)*$R$25*(($C$9/70)^$AE$25)</f>
        <v>1775.5326127314818</v>
      </c>
      <c r="AX131" s="285">
        <f>((AX$67-$H$5)/1000)*$R$25*(($C$9/70)^$AE$25)</f>
        <v>1815.8856266571972</v>
      </c>
      <c r="AY131" s="285">
        <f>((AY$67-$H$5)/1000)*$R$25*(($C$9/70)^$AE$25)</f>
        <v>1856.2386405829127</v>
      </c>
      <c r="AZ131" s="285">
        <f>((AZ$67-$H$5)/1000)*$R$25*(($C$9/70)^$AE$25)</f>
        <v>1896.5916545086284</v>
      </c>
      <c r="BA131" s="285">
        <f>((BA$67-$H$5)/1000)*$R$25*(($C$9/70)^$AE$25)</f>
        <v>1936.9446684343436</v>
      </c>
      <c r="BB131" s="285">
        <f>((BB$67-$H$5)/1000)*$R$25*(($C$9/70)^$AE$25)</f>
        <v>1977.2976823600593</v>
      </c>
      <c r="BC131" s="285">
        <f>((BC$67-$H$5)/1000)*$R$25*(($C$9/70)^$AE$25)</f>
        <v>2017.6506962857748</v>
      </c>
      <c r="BD131" s="285">
        <f>((BD$67-$H$5)/1000)*$R$25*(($C$9/70)^$AE$25)</f>
        <v>2058.0037102114902</v>
      </c>
      <c r="BE131" s="285">
        <f>((BE$67-$H$5)/1000)*$R$25*(($C$9/70)^$AE$25)</f>
        <v>2098.3567241372057</v>
      </c>
      <c r="BF131" s="285">
        <f>((BF$67-$H$5)/1000)*$R$25*(($C$9/70)^$AE$25)</f>
        <v>2138.7097380629211</v>
      </c>
    </row>
    <row r="132" spans="1:58" ht="15.75" thickBot="1" x14ac:dyDescent="0.3">
      <c r="A132" s="24"/>
      <c r="B132" s="284" t="s">
        <v>82</v>
      </c>
      <c r="C132" s="284"/>
      <c r="D132" s="283" t="s">
        <v>66</v>
      </c>
      <c r="E132" s="282">
        <v>150</v>
      </c>
      <c r="F132" s="282">
        <v>400</v>
      </c>
      <c r="G132" s="281" t="s">
        <v>65</v>
      </c>
      <c r="H132" s="280">
        <f>((H$67-$H$5)/1000)*$S$25*(($C$9/70)^$AE$25)</f>
        <v>134.51004641905163</v>
      </c>
      <c r="I132" s="280">
        <f>((I$67-$H$5)/1000)*$S$25*(($C$9/70)^$AE$25)</f>
        <v>179.34672855873552</v>
      </c>
      <c r="J132" s="279">
        <f>((J$67-$H$5)/1000)*$S$25*(($C$9/70)^$AE$25)</f>
        <v>224.18341069841941</v>
      </c>
      <c r="K132" s="279">
        <f>((K$67-$H$5)/1000)*$S$25*(($C$9/70)^$AE$25)</f>
        <v>269.02009283810327</v>
      </c>
      <c r="L132" s="279">
        <f>((L$67-$H$5)/1000)*$S$25*(($C$9/70)^$AE$25)</f>
        <v>313.85677497778715</v>
      </c>
      <c r="M132" s="279">
        <f>((M$67-$H$5)/1000)*$S$25*(($C$9/70)^$AE$25)</f>
        <v>358.69345711747104</v>
      </c>
      <c r="N132" s="279">
        <f>((N$67-$H$5)/1000)*$S$25*(($C$9/70)^$AE$25)</f>
        <v>403.53013925715493</v>
      </c>
      <c r="O132" s="279">
        <f>((O$67-$H$5)/1000)*$S$25*(($C$9/70)^$AE$25)</f>
        <v>448.36682139683882</v>
      </c>
      <c r="P132" s="279">
        <f>((P$67-$H$5)/1000)*$S$25*(($C$9/70)^$AE$25)</f>
        <v>493.20350353652276</v>
      </c>
      <c r="Q132" s="279">
        <f>((Q$67-$H$5)/1000)*$S$25*(($C$9/70)^$AE$25)</f>
        <v>538.04018567620653</v>
      </c>
      <c r="R132" s="279">
        <f>((R$67-$H$5)/1000)*$S$25*(($C$9/70)^$AE$25)</f>
        <v>582.87686781589048</v>
      </c>
      <c r="S132" s="279">
        <f>((S$67-$H$5)/1000)*$S$25*(($C$9/70)^$AE$25)</f>
        <v>627.71354995557431</v>
      </c>
      <c r="T132" s="279">
        <f>((T$67-$H$5)/1000)*$S$25*(($C$9/70)^$AE$25)</f>
        <v>672.55023209525814</v>
      </c>
      <c r="U132" s="279">
        <f>((U$67-$H$5)/1000)*$S$25*(($C$9/70)^$AE$25)</f>
        <v>717.38691423494208</v>
      </c>
      <c r="V132" s="279">
        <f>((V$67-$H$5)/1000)*$S$25*(($C$9/70)^$AE$25)</f>
        <v>762.22359637462603</v>
      </c>
      <c r="W132" s="279">
        <f>((W$67-$H$5)/1000)*$S$25*(($C$9/70)^$AE$25)</f>
        <v>807.06027851430986</v>
      </c>
      <c r="X132" s="279">
        <f>((X$67-$H$5)/1000)*$S$25*(($C$9/70)^$AE$25)</f>
        <v>851.89696065399369</v>
      </c>
      <c r="Y132" s="279">
        <f>((Y$67-$H$5)/1000)*$S$25*(($C$9/70)^$AE$25)</f>
        <v>896.73364279367763</v>
      </c>
      <c r="Z132" s="279">
        <f>((Z$67-$H$5)/1000)*$S$25*(($C$9/70)^$AE$25)</f>
        <v>941.57032493336146</v>
      </c>
      <c r="AA132" s="279">
        <f>((AA$67-$H$5)/1000)*$S$25*(($C$9/70)^$AE$25)</f>
        <v>986.40700707304552</v>
      </c>
      <c r="AB132" s="279">
        <f>((AB$67-$H$5)/1000)*$S$25*(($C$9/70)^$AE$25)</f>
        <v>1031.2436892127291</v>
      </c>
      <c r="AC132" s="279">
        <f>((AC$67-$H$5)/1000)*$S$25*(($C$9/70)^$AE$25)</f>
        <v>1076.0803713524131</v>
      </c>
      <c r="AD132" s="279">
        <f>((AD$67-$H$5)/1000)*$S$25*(($C$9/70)^$AE$25)</f>
        <v>1120.917053492097</v>
      </c>
      <c r="AE132" s="279">
        <f>((AE$67-$H$5)/1000)*$S$25*(($C$9/70)^$AE$25)</f>
        <v>1165.753735631781</v>
      </c>
      <c r="AF132" s="279">
        <f>((AF$67-$H$5)/1000)*$S$25*(($C$9/70)^$AE$25)</f>
        <v>1210.5904177714649</v>
      </c>
      <c r="AG132" s="279">
        <f>((AG$67-$H$5)/1000)*$S$25*(($C$9/70)^$AE$25)</f>
        <v>1255.4270999111486</v>
      </c>
      <c r="AH132" s="279">
        <f>((AH$67-$H$5)/1000)*$S$25*(($C$9/70)^$AE$25)</f>
        <v>1300.2637820508326</v>
      </c>
      <c r="AI132" s="279">
        <f>((AI$67-$H$5)/1000)*$S$25*(($C$9/70)^$AE$25)</f>
        <v>1345.1004641905163</v>
      </c>
      <c r="AJ132" s="279">
        <f>((AJ$67-$H$5)/1000)*$S$25*(($C$9/70)^$AE$25)</f>
        <v>1389.9371463302002</v>
      </c>
      <c r="AK132" s="279">
        <f>((AK$67-$H$5)/1000)*$S$25*(($C$9/70)^$AE$25)</f>
        <v>1434.7738284698842</v>
      </c>
      <c r="AL132" s="279">
        <f>((AL$67-$H$5)/1000)*$S$25*(($C$9/70)^$AE$25)</f>
        <v>1479.6105106095679</v>
      </c>
      <c r="AM132" s="279">
        <f>((AM$67-$H$5)/1000)*$S$25*(($C$9/70)^$AE$25)</f>
        <v>1524.4471927492521</v>
      </c>
      <c r="AN132" s="279">
        <f>((AN$67-$H$5)/1000)*$S$25*(($C$9/70)^$AE$25)</f>
        <v>1569.2838748889358</v>
      </c>
      <c r="AO132" s="279">
        <f>((AO$67-$H$5)/1000)*$S$25*(($C$9/70)^$AE$25)</f>
        <v>1614.1205570286197</v>
      </c>
      <c r="AP132" s="279">
        <f>((AP$67-$H$5)/1000)*$S$25*(($C$9/70)^$AE$25)</f>
        <v>1658.9572391683037</v>
      </c>
      <c r="AQ132" s="279">
        <f>((AQ$67-$H$5)/1000)*$S$25*(($C$9/70)^$AE$25)</f>
        <v>1703.7939213079874</v>
      </c>
      <c r="AR132" s="279">
        <f>((AR$67-$H$5)/1000)*$S$25*(($C$9/70)^$AE$25)</f>
        <v>1748.6306034476711</v>
      </c>
      <c r="AS132" s="279">
        <f>((AS$67-$H$5)/1000)*$S$25*(($C$9/70)^$AE$25)</f>
        <v>1793.4672855873553</v>
      </c>
      <c r="AT132" s="279">
        <f>((AT$67-$H$5)/1000)*$S$25*(($C$9/70)^$AE$25)</f>
        <v>1838.303967727039</v>
      </c>
      <c r="AU132" s="279">
        <f>((AU$67-$H$5)/1000)*$S$25*(($C$9/70)^$AE$25)</f>
        <v>1883.1406498667229</v>
      </c>
      <c r="AV132" s="279">
        <f>((AV$67-$H$5)/1000)*$S$25*(($C$9/70)^$AE$25)</f>
        <v>1927.9773320064066</v>
      </c>
      <c r="AW132" s="279">
        <f>((AW$67-$H$5)/1000)*$S$25*(($C$9/70)^$AE$25)</f>
        <v>1972.814014146091</v>
      </c>
      <c r="AX132" s="279">
        <f>((AX$67-$H$5)/1000)*$S$25*(($C$9/70)^$AE$25)</f>
        <v>2017.6506962857748</v>
      </c>
      <c r="AY132" s="279">
        <f>((AY$67-$H$5)/1000)*$S$25*(($C$9/70)^$AE$25)</f>
        <v>2062.4873784254582</v>
      </c>
      <c r="AZ132" s="279">
        <f>((AZ$67-$H$5)/1000)*$S$25*(($C$9/70)^$AE$25)</f>
        <v>2107.3240605651422</v>
      </c>
      <c r="BA132" s="279">
        <f>((BA$67-$H$5)/1000)*$S$25*(($C$9/70)^$AE$25)</f>
        <v>2152.1607427048261</v>
      </c>
      <c r="BB132" s="279">
        <f>((BB$67-$H$5)/1000)*$S$25*(($C$9/70)^$AE$25)</f>
        <v>2196.9974248445101</v>
      </c>
      <c r="BC132" s="279">
        <f>((BC$67-$H$5)/1000)*$S$25*(($C$9/70)^$AE$25)</f>
        <v>2241.834106984194</v>
      </c>
      <c r="BD132" s="279">
        <f>((BD$67-$H$5)/1000)*$S$25*(($C$9/70)^$AE$25)</f>
        <v>2286.670789123878</v>
      </c>
      <c r="BE132" s="279">
        <f>((BE$67-$H$5)/1000)*$S$25*(($C$9/70)^$AE$25)</f>
        <v>2331.5074712635619</v>
      </c>
      <c r="BF132" s="279">
        <f>((BF$67-$H$5)/1000)*$S$25*(($C$9/70)^$AE$25)</f>
        <v>2376.3441534032454</v>
      </c>
    </row>
    <row r="133" spans="1:58" x14ac:dyDescent="0.25">
      <c r="A133" s="24"/>
      <c r="B133" s="278" t="s">
        <v>81</v>
      </c>
      <c r="C133" s="277"/>
      <c r="D133" s="275" t="s">
        <v>66</v>
      </c>
      <c r="E133" s="276">
        <v>200</v>
      </c>
      <c r="F133" s="276">
        <v>260</v>
      </c>
      <c r="G133" s="275" t="s">
        <v>36</v>
      </c>
      <c r="H133" s="274">
        <f>((H$67-$H$5)/1000)*$M$26*(($C$9/70)^$Y$26)</f>
        <v>100.61822692088079</v>
      </c>
      <c r="I133" s="274">
        <f>((I$67-$H$5)/1000)*$M$26*(($C$9/70)^$Y$26)</f>
        <v>134.15763589450773</v>
      </c>
      <c r="J133" s="273">
        <f>((J$67-$H$5)/1000)*$M$26*(($C$9/70)^$Y$26)</f>
        <v>167.69704486813464</v>
      </c>
      <c r="K133" s="273">
        <f>((K$67-$H$5)/1000)*$M$26*(($C$9/70)^$Y$26)</f>
        <v>201.23645384176157</v>
      </c>
      <c r="L133" s="273">
        <f>((L$67-$H$5)/1000)*$M$26*(($C$9/70)^$Y$26)</f>
        <v>234.77586281538848</v>
      </c>
      <c r="M133" s="273">
        <f>((M$67-$H$5)/1000)*$M$26*(($C$9/70)^$Y$26)</f>
        <v>268.31527178901547</v>
      </c>
      <c r="N133" s="273">
        <f>((N$67-$H$5)/1000)*$M$26*(($C$9/70)^$Y$26)</f>
        <v>301.85468076264237</v>
      </c>
      <c r="O133" s="273">
        <f>((O$67-$H$5)/1000)*$M$26*(($C$9/70)^$Y$26)</f>
        <v>335.39408973626928</v>
      </c>
      <c r="P133" s="273">
        <f>((P$67-$H$5)/1000)*$M$26*(($C$9/70)^$Y$26)</f>
        <v>368.93349870989624</v>
      </c>
      <c r="Q133" s="273">
        <f>((Q$67-$H$5)/1000)*$M$26*(($C$9/70)^$Y$26)</f>
        <v>402.47290768352315</v>
      </c>
      <c r="R133" s="273">
        <f>((R$67-$H$5)/1000)*$M$26*(($C$9/70)^$Y$26)</f>
        <v>436.01231665715011</v>
      </c>
      <c r="S133" s="273">
        <f>((S$67-$H$5)/1000)*$M$26*(($C$9/70)^$Y$26)</f>
        <v>469.55172563077696</v>
      </c>
      <c r="T133" s="273">
        <f>((T$67-$H$5)/1000)*$M$26*(($C$9/70)^$Y$26)</f>
        <v>503.09113460440398</v>
      </c>
      <c r="U133" s="273">
        <f>((U$67-$H$5)/1000)*$M$26*(($C$9/70)^$Y$26)</f>
        <v>536.63054357803094</v>
      </c>
      <c r="V133" s="273">
        <f>((V$67-$H$5)/1000)*$M$26*(($C$9/70)^$Y$26)</f>
        <v>570.16995255165773</v>
      </c>
      <c r="W133" s="273">
        <f>((W$67-$H$5)/1000)*$M$26*(($C$9/70)^$Y$26)</f>
        <v>603.70936152528475</v>
      </c>
      <c r="X133" s="273">
        <f>((X$67-$H$5)/1000)*$M$26*(($C$9/70)^$Y$26)</f>
        <v>637.24877049891165</v>
      </c>
      <c r="Y133" s="273">
        <f>((Y$67-$H$5)/1000)*$M$26*(($C$9/70)^$Y$26)</f>
        <v>670.78817947253856</v>
      </c>
      <c r="Z133" s="273">
        <f>((Z$67-$H$5)/1000)*$M$26*(($C$9/70)^$Y$26)</f>
        <v>704.32758844616558</v>
      </c>
      <c r="AA133" s="273">
        <f>((AA$67-$H$5)/1000)*$M$26*(($C$9/70)^$Y$26)</f>
        <v>737.86699741979248</v>
      </c>
      <c r="AB133" s="273">
        <f>((AB$67-$H$5)/1000)*$M$26*(($C$9/70)^$Y$26)</f>
        <v>771.40640639341927</v>
      </c>
      <c r="AC133" s="273">
        <f>((AC$67-$H$5)/1000)*$M$26*(($C$9/70)^$Y$26)</f>
        <v>804.94581536704629</v>
      </c>
      <c r="AD133" s="273">
        <f>((AD$67-$H$5)/1000)*$M$26*(($C$9/70)^$Y$26)</f>
        <v>838.4852243406732</v>
      </c>
      <c r="AE133" s="273">
        <f>((AE$67-$H$5)/1000)*$M$26*(($C$9/70)^$Y$26)</f>
        <v>872.02463331430022</v>
      </c>
      <c r="AF133" s="273">
        <f>((AF$67-$H$5)/1000)*$M$26*(($C$9/70)^$Y$26)</f>
        <v>905.56404228792724</v>
      </c>
      <c r="AG133" s="273">
        <f>((AG$67-$H$5)/1000)*$M$26*(($C$9/70)^$Y$26)</f>
        <v>939.10345126155391</v>
      </c>
      <c r="AH133" s="273">
        <f>((AH$67-$H$5)/1000)*$M$26*(($C$9/70)^$Y$26)</f>
        <v>972.64286023518093</v>
      </c>
      <c r="AI133" s="273">
        <f>((AI$67-$H$5)/1000)*$M$26*(($C$9/70)^$Y$26)</f>
        <v>1006.182269208808</v>
      </c>
      <c r="AJ133" s="273">
        <f>((AJ$67-$H$5)/1000)*$M$26*(($C$9/70)^$Y$26)</f>
        <v>1039.7216781824347</v>
      </c>
      <c r="AK133" s="273">
        <f>((AK$67-$H$5)/1000)*$M$26*(($C$9/70)^$Y$26)</f>
        <v>1073.2610871560619</v>
      </c>
      <c r="AL133" s="273">
        <f>((AL$67-$H$5)/1000)*$M$26*(($C$9/70)^$Y$26)</f>
        <v>1106.8004961296886</v>
      </c>
      <c r="AM133" s="273">
        <f>((AM$67-$H$5)/1000)*$M$26*(($C$9/70)^$Y$26)</f>
        <v>1140.3399051033155</v>
      </c>
      <c r="AN133" s="273">
        <f>((AN$67-$H$5)/1000)*$M$26*(($C$9/70)^$Y$26)</f>
        <v>1173.8793140769426</v>
      </c>
      <c r="AO133" s="273">
        <f>((AO$67-$H$5)/1000)*$M$26*(($C$9/70)^$Y$26)</f>
        <v>1207.4187230505695</v>
      </c>
      <c r="AP133" s="273">
        <f>((AP$67-$H$5)/1000)*$M$26*(($C$9/70)^$Y$26)</f>
        <v>1240.9581320241964</v>
      </c>
      <c r="AQ133" s="273">
        <f>((AQ$67-$H$5)/1000)*$M$26*(($C$9/70)^$Y$26)</f>
        <v>1274.4975409978233</v>
      </c>
      <c r="AR133" s="273">
        <f>((AR$67-$H$5)/1000)*$M$26*(($C$9/70)^$Y$26)</f>
        <v>1308.0369499714502</v>
      </c>
      <c r="AS133" s="273">
        <f>((AS$67-$H$5)/1000)*$M$26*(($C$9/70)^$Y$26)</f>
        <v>1341.5763589450771</v>
      </c>
      <c r="AT133" s="273">
        <f>((AT$67-$H$5)/1000)*$M$26*(($C$9/70)^$Y$26)</f>
        <v>1375.1157679187038</v>
      </c>
      <c r="AU133" s="273">
        <f>((AU$67-$H$5)/1000)*$M$26*(($C$9/70)^$Y$26)</f>
        <v>1408.6551768923312</v>
      </c>
      <c r="AV133" s="273">
        <f>((AV$67-$H$5)/1000)*$M$26*(($C$9/70)^$Y$26)</f>
        <v>1442.1945858659578</v>
      </c>
      <c r="AW133" s="273">
        <f>((AW$67-$H$5)/1000)*$M$26*(($C$9/70)^$Y$26)</f>
        <v>1475.733994839585</v>
      </c>
      <c r="AX133" s="273">
        <f>((AX$67-$H$5)/1000)*$M$26*(($C$9/70)^$Y$26)</f>
        <v>1509.2734038132119</v>
      </c>
      <c r="AY133" s="273">
        <f>((AY$67-$H$5)/1000)*$M$26*(($C$9/70)^$Y$26)</f>
        <v>1542.8128127868385</v>
      </c>
      <c r="AZ133" s="273">
        <f>((AZ$67-$H$5)/1000)*$M$26*(($C$9/70)^$Y$26)</f>
        <v>1576.3522217604657</v>
      </c>
      <c r="BA133" s="273">
        <f>((BA$67-$H$5)/1000)*$M$26*(($C$9/70)^$Y$26)</f>
        <v>1609.8916307340926</v>
      </c>
      <c r="BB133" s="273">
        <f>((BB$67-$H$5)/1000)*$M$26*(($C$9/70)^$Y$26)</f>
        <v>1643.4310397077197</v>
      </c>
      <c r="BC133" s="273">
        <f>((BC$67-$H$5)/1000)*$M$26*(($C$9/70)^$Y$26)</f>
        <v>1676.9704486813464</v>
      </c>
      <c r="BD133" s="273">
        <f>((BD$67-$H$5)/1000)*$M$26*(($C$9/70)^$Y$26)</f>
        <v>1710.5098576549733</v>
      </c>
      <c r="BE133" s="273">
        <f>((BE$67-$H$5)/1000)*$M$26*(($C$9/70)^$Y$26)</f>
        <v>1744.0492666286004</v>
      </c>
      <c r="BF133" s="272">
        <f>((BF$67-$H$5)/1000)*$M$26*(($C$9/70)^$Y$26)</f>
        <v>1777.5886756022271</v>
      </c>
    </row>
    <row r="134" spans="1:58" x14ac:dyDescent="0.25">
      <c r="A134" s="24"/>
      <c r="B134" s="271" t="s">
        <v>80</v>
      </c>
      <c r="C134" s="270"/>
      <c r="D134" s="268" t="s">
        <v>66</v>
      </c>
      <c r="E134" s="269">
        <v>200</v>
      </c>
      <c r="F134" s="269">
        <v>300</v>
      </c>
      <c r="G134" s="268" t="s">
        <v>36</v>
      </c>
      <c r="H134" s="267">
        <f>((H$67-$H$5)/1000)*$N$26*(($C$9/70)^$Z$26)</f>
        <v>108.50356378703854</v>
      </c>
      <c r="I134" s="267">
        <f>((I$67-$H$5)/1000)*$N$26*(($C$9/70)^$Z$26)</f>
        <v>144.67141838271809</v>
      </c>
      <c r="J134" s="266">
        <f>((J$67-$H$5)/1000)*$N$26*(($C$9/70)^$Z$26)</f>
        <v>180.83927297839759</v>
      </c>
      <c r="K134" s="266">
        <f>((K$67-$H$5)/1000)*$N$26*(($C$9/70)^$Z$26)</f>
        <v>217.00712757407709</v>
      </c>
      <c r="L134" s="266">
        <f>((L$67-$H$5)/1000)*$N$26*(($C$9/70)^$Z$26)</f>
        <v>253.17498216975662</v>
      </c>
      <c r="M134" s="266">
        <f>((M$67-$H$5)/1000)*$N$26*(($C$9/70)^$Z$26)</f>
        <v>289.34283676543618</v>
      </c>
      <c r="N134" s="266">
        <f>((N$67-$H$5)/1000)*$N$26*(($C$9/70)^$Z$26)</f>
        <v>325.51069136111568</v>
      </c>
      <c r="O134" s="266">
        <f>((O$67-$H$5)/1000)*$N$26*(($C$9/70)^$Z$26)</f>
        <v>361.67854595679518</v>
      </c>
      <c r="P134" s="266">
        <f>((P$67-$H$5)/1000)*$N$26*(($C$9/70)^$Z$26)</f>
        <v>397.84640055247473</v>
      </c>
      <c r="Q134" s="266">
        <f>((Q$67-$H$5)/1000)*$N$26*(($C$9/70)^$Z$26)</f>
        <v>434.01425514815418</v>
      </c>
      <c r="R134" s="266">
        <f>((R$67-$H$5)/1000)*$N$26*(($C$9/70)^$Z$26)</f>
        <v>470.18210974383379</v>
      </c>
      <c r="S134" s="266">
        <f>((S$67-$H$5)/1000)*$N$26*(($C$9/70)^$Z$26)</f>
        <v>506.34996433951324</v>
      </c>
      <c r="T134" s="266">
        <f>((T$67-$H$5)/1000)*$N$26*(($C$9/70)^$Z$26)</f>
        <v>542.51781893519274</v>
      </c>
      <c r="U134" s="266">
        <f>((U$67-$H$5)/1000)*$N$26*(($C$9/70)^$Z$26)</f>
        <v>578.68567353087235</v>
      </c>
      <c r="V134" s="266">
        <f>((V$67-$H$5)/1000)*$N$26*(($C$9/70)^$Z$26)</f>
        <v>614.85352812655174</v>
      </c>
      <c r="W134" s="266">
        <f>((W$67-$H$5)/1000)*$N$26*(($C$9/70)^$Z$26)</f>
        <v>651.02138272223135</v>
      </c>
      <c r="X134" s="266">
        <f>((X$67-$H$5)/1000)*$N$26*(($C$9/70)^$Z$26)</f>
        <v>687.18923731791074</v>
      </c>
      <c r="Y134" s="266">
        <f>((Y$67-$H$5)/1000)*$N$26*(($C$9/70)^$Z$26)</f>
        <v>723.35709191359035</v>
      </c>
      <c r="Z134" s="266">
        <f>((Z$67-$H$5)/1000)*$N$26*(($C$9/70)^$Z$26)</f>
        <v>759.52494650926997</v>
      </c>
      <c r="AA134" s="266">
        <f>((AA$67-$H$5)/1000)*$N$26*(($C$9/70)^$Z$26)</f>
        <v>795.69280110494947</v>
      </c>
      <c r="AB134" s="266">
        <f>((AB$67-$H$5)/1000)*$N$26*(($C$9/70)^$Z$26)</f>
        <v>831.86065570062897</v>
      </c>
      <c r="AC134" s="266">
        <f>((AC$67-$H$5)/1000)*$N$26*(($C$9/70)^$Z$26)</f>
        <v>868.02851029630835</v>
      </c>
      <c r="AD134" s="266">
        <f>((AD$67-$H$5)/1000)*$N$26*(($C$9/70)^$Z$26)</f>
        <v>904.19636489198797</v>
      </c>
      <c r="AE134" s="266">
        <f>((AE$67-$H$5)/1000)*$N$26*(($C$9/70)^$Z$26)</f>
        <v>940.36421948766758</v>
      </c>
      <c r="AF134" s="266">
        <f>((AF$67-$H$5)/1000)*$N$26*(($C$9/70)^$Z$26)</f>
        <v>976.53207408334708</v>
      </c>
      <c r="AG134" s="266">
        <f>((AG$67-$H$5)/1000)*$N$26*(($C$9/70)^$Z$26)</f>
        <v>1012.6999286790265</v>
      </c>
      <c r="AH134" s="266">
        <f>((AH$67-$H$5)/1000)*$N$26*(($C$9/70)^$Z$26)</f>
        <v>1048.867783274706</v>
      </c>
      <c r="AI134" s="266">
        <f>((AI$67-$H$5)/1000)*$N$26*(($C$9/70)^$Z$26)</f>
        <v>1085.0356378703855</v>
      </c>
      <c r="AJ134" s="266">
        <f>((AJ$67-$H$5)/1000)*$N$26*(($C$9/70)^$Z$26)</f>
        <v>1121.2034924660652</v>
      </c>
      <c r="AK134" s="266">
        <f>((AK$67-$H$5)/1000)*$N$26*(($C$9/70)^$Z$26)</f>
        <v>1157.3713470617447</v>
      </c>
      <c r="AL134" s="266">
        <f>((AL$67-$H$5)/1000)*$N$26*(($C$9/70)^$Z$26)</f>
        <v>1193.5392016574242</v>
      </c>
      <c r="AM134" s="266">
        <f>((AM$67-$H$5)/1000)*$N$26*(($C$9/70)^$Z$26)</f>
        <v>1229.7070562531035</v>
      </c>
      <c r="AN134" s="266">
        <f>((AN$67-$H$5)/1000)*$N$26*(($C$9/70)^$Z$26)</f>
        <v>1265.8749108487832</v>
      </c>
      <c r="AO134" s="266">
        <f>((AO$67-$H$5)/1000)*$N$26*(($C$9/70)^$Z$26)</f>
        <v>1302.0427654444627</v>
      </c>
      <c r="AP134" s="266">
        <f>((AP$67-$H$5)/1000)*$N$26*(($C$9/70)^$Z$26)</f>
        <v>1338.2106200401424</v>
      </c>
      <c r="AQ134" s="266">
        <f>((AQ$67-$H$5)/1000)*$N$26*(($C$9/70)^$Z$26)</f>
        <v>1374.3784746358215</v>
      </c>
      <c r="AR134" s="266">
        <f>((AR$67-$H$5)/1000)*$N$26*(($C$9/70)^$Z$26)</f>
        <v>1410.5463292315012</v>
      </c>
      <c r="AS134" s="266">
        <f>((AS$67-$H$5)/1000)*$N$26*(($C$9/70)^$Z$26)</f>
        <v>1446.7141838271807</v>
      </c>
      <c r="AT134" s="266">
        <f>((AT$67-$H$5)/1000)*$N$26*(($C$9/70)^$Z$26)</f>
        <v>1482.8820384228602</v>
      </c>
      <c r="AU134" s="266">
        <f>((AU$67-$H$5)/1000)*$N$26*(($C$9/70)^$Z$26)</f>
        <v>1519.0498930185399</v>
      </c>
      <c r="AV134" s="266">
        <f>((AV$67-$H$5)/1000)*$N$26*(($C$9/70)^$Z$26)</f>
        <v>1555.2177476142192</v>
      </c>
      <c r="AW134" s="266">
        <f>((AW$67-$H$5)/1000)*$N$26*(($C$9/70)^$Z$26)</f>
        <v>1591.3856022098989</v>
      </c>
      <c r="AX134" s="266">
        <f>((AX$67-$H$5)/1000)*$N$26*(($C$9/70)^$Z$26)</f>
        <v>1627.5534568055784</v>
      </c>
      <c r="AY134" s="266">
        <f>((AY$67-$H$5)/1000)*$N$26*(($C$9/70)^$Z$26)</f>
        <v>1663.7213114012579</v>
      </c>
      <c r="AZ134" s="266">
        <f>((AZ$67-$H$5)/1000)*$N$26*(($C$9/70)^$Z$26)</f>
        <v>1699.8891659969377</v>
      </c>
      <c r="BA134" s="266">
        <f>((BA$67-$H$5)/1000)*$N$26*(($C$9/70)^$Z$26)</f>
        <v>1736.0570205926167</v>
      </c>
      <c r="BB134" s="266">
        <f>((BB$67-$H$5)/1000)*$N$26*(($C$9/70)^$Z$26)</f>
        <v>1772.2248751882964</v>
      </c>
      <c r="BC134" s="266">
        <f>((BC$67-$H$5)/1000)*$N$26*(($C$9/70)^$Z$26)</f>
        <v>1808.3927297839759</v>
      </c>
      <c r="BD134" s="266">
        <f>((BD$67-$H$5)/1000)*$N$26*(($C$9/70)^$Z$26)</f>
        <v>1844.5605843796554</v>
      </c>
      <c r="BE134" s="266">
        <f>((BE$67-$H$5)/1000)*$N$26*(($C$9/70)^$Z$26)</f>
        <v>1880.7284389753352</v>
      </c>
      <c r="BF134" s="265">
        <f>((BF$67-$H$5)/1000)*$N$26*(($C$9/70)^$Z$26)</f>
        <v>1916.8962935710144</v>
      </c>
    </row>
    <row r="135" spans="1:58" ht="15.75" thickBot="1" x14ac:dyDescent="0.3">
      <c r="A135" s="24"/>
      <c r="B135" s="264" t="s">
        <v>79</v>
      </c>
      <c r="C135" s="263"/>
      <c r="D135" s="261" t="s">
        <v>66</v>
      </c>
      <c r="E135" s="262">
        <v>200</v>
      </c>
      <c r="F135" s="262">
        <v>360</v>
      </c>
      <c r="G135" s="261" t="s">
        <v>65</v>
      </c>
      <c r="H135" s="260">
        <f>((H$67-$H$5)/1000)*$Q$26*(($C$9/70)^$AC$26)</f>
        <v>183.99798829850255</v>
      </c>
      <c r="I135" s="260">
        <f>((I$67-$H$5)/1000)*$Q$26*(($C$9/70)^$AC$26)</f>
        <v>245.33065106467012</v>
      </c>
      <c r="J135" s="259">
        <f>((J$67-$H$5)/1000)*$Q$26*(($C$9/70)^$AC$26)</f>
        <v>306.66331383083764</v>
      </c>
      <c r="K135" s="259">
        <f>((K$67-$H$5)/1000)*$Q$26*(($C$9/70)^$AC$26)</f>
        <v>367.9959765970051</v>
      </c>
      <c r="L135" s="259">
        <f>((L$67-$H$5)/1000)*$Q$26*(($C$9/70)^$AC$26)</f>
        <v>429.32863936317267</v>
      </c>
      <c r="M135" s="259">
        <f>((M$67-$H$5)/1000)*$Q$26*(($C$9/70)^$AC$26)</f>
        <v>490.66130212934024</v>
      </c>
      <c r="N135" s="259">
        <f>((N$67-$H$5)/1000)*$Q$26*(($C$9/70)^$AC$26)</f>
        <v>551.99396489550782</v>
      </c>
      <c r="O135" s="259">
        <f>((O$67-$H$5)/1000)*$Q$26*(($C$9/70)^$AC$26)</f>
        <v>613.32662766167527</v>
      </c>
      <c r="P135" s="259">
        <f>((P$67-$H$5)/1000)*$Q$26*(($C$9/70)^$AC$26)</f>
        <v>674.65929042784285</v>
      </c>
      <c r="Q135" s="259">
        <f>((Q$67-$H$5)/1000)*$Q$26*(($C$9/70)^$AC$26)</f>
        <v>735.99195319401019</v>
      </c>
      <c r="R135" s="259">
        <f>((R$67-$H$5)/1000)*$Q$26*(($C$9/70)^$AC$26)</f>
        <v>797.32461596017788</v>
      </c>
      <c r="S135" s="259">
        <f>((S$67-$H$5)/1000)*$Q$26*(($C$9/70)^$AC$26)</f>
        <v>858.65727872634534</v>
      </c>
      <c r="T135" s="259">
        <f>((T$67-$H$5)/1000)*$Q$26*(($C$9/70)^$AC$26)</f>
        <v>919.98994149251303</v>
      </c>
      <c r="U135" s="259">
        <f>((U$67-$H$5)/1000)*$Q$26*(($C$9/70)^$AC$26)</f>
        <v>981.32260425868049</v>
      </c>
      <c r="V135" s="259">
        <f>((V$67-$H$5)/1000)*$Q$26*(($C$9/70)^$AC$26)</f>
        <v>1042.6552670248479</v>
      </c>
      <c r="W135" s="259">
        <f>((W$67-$H$5)/1000)*$Q$26*(($C$9/70)^$AC$26)</f>
        <v>1103.9879297910156</v>
      </c>
      <c r="X135" s="259">
        <f>((X$67-$H$5)/1000)*$Q$26*(($C$9/70)^$AC$26)</f>
        <v>1165.3205925571829</v>
      </c>
      <c r="Y135" s="259">
        <f>((Y$67-$H$5)/1000)*$Q$26*(($C$9/70)^$AC$26)</f>
        <v>1226.6532553233505</v>
      </c>
      <c r="Z135" s="259">
        <f>((Z$67-$H$5)/1000)*$Q$26*(($C$9/70)^$AC$26)</f>
        <v>1287.9859180895182</v>
      </c>
      <c r="AA135" s="259">
        <f>((AA$67-$H$5)/1000)*$Q$26*(($C$9/70)^$AC$26)</f>
        <v>1349.3185808556857</v>
      </c>
      <c r="AB135" s="259">
        <f>((AB$67-$H$5)/1000)*$Q$26*(($C$9/70)^$AC$26)</f>
        <v>1410.6512436218532</v>
      </c>
      <c r="AC135" s="259">
        <f>((AC$67-$H$5)/1000)*$Q$26*(($C$9/70)^$AC$26)</f>
        <v>1471.9839063880204</v>
      </c>
      <c r="AD135" s="259">
        <f>((AD$67-$H$5)/1000)*$Q$26*(($C$9/70)^$AC$26)</f>
        <v>1533.3165691541881</v>
      </c>
      <c r="AE135" s="259">
        <f>((AE$67-$H$5)/1000)*$Q$26*(($C$9/70)^$AC$26)</f>
        <v>1594.6492319203558</v>
      </c>
      <c r="AF135" s="259">
        <f>((AF$67-$H$5)/1000)*$Q$26*(($C$9/70)^$AC$26)</f>
        <v>1655.9818946865234</v>
      </c>
      <c r="AG135" s="259">
        <f>((AG$67-$H$5)/1000)*$Q$26*(($C$9/70)^$AC$26)</f>
        <v>1717.3145574526907</v>
      </c>
      <c r="AH135" s="259">
        <f>((AH$67-$H$5)/1000)*$Q$26*(($C$9/70)^$AC$26)</f>
        <v>1778.6472202188584</v>
      </c>
      <c r="AI135" s="259">
        <f>((AI$67-$H$5)/1000)*$Q$26*(($C$9/70)^$AC$26)</f>
        <v>1839.9798829850261</v>
      </c>
      <c r="AJ135" s="259">
        <f>((AJ$67-$H$5)/1000)*$Q$26*(($C$9/70)^$AC$26)</f>
        <v>1901.3125457511933</v>
      </c>
      <c r="AK135" s="259">
        <f>((AK$67-$H$5)/1000)*$Q$26*(($C$9/70)^$AC$26)</f>
        <v>1962.645208517361</v>
      </c>
      <c r="AL135" s="259">
        <f>((AL$67-$H$5)/1000)*$Q$26*(($C$9/70)^$AC$26)</f>
        <v>2023.9778712835282</v>
      </c>
      <c r="AM135" s="259">
        <f>((AM$67-$H$5)/1000)*$Q$26*(($C$9/70)^$AC$26)</f>
        <v>2085.3105340496959</v>
      </c>
      <c r="AN135" s="259">
        <f>((AN$67-$H$5)/1000)*$Q$26*(($C$9/70)^$AC$26)</f>
        <v>2146.6431968158636</v>
      </c>
      <c r="AO135" s="259">
        <f>((AO$67-$H$5)/1000)*$Q$26*(($C$9/70)^$AC$26)</f>
        <v>2207.9758595820313</v>
      </c>
      <c r="AP135" s="259">
        <f>((AP$67-$H$5)/1000)*$Q$26*(($C$9/70)^$AC$26)</f>
        <v>2269.3085223481985</v>
      </c>
      <c r="AQ135" s="259">
        <f>((AQ$67-$H$5)/1000)*$Q$26*(($C$9/70)^$AC$26)</f>
        <v>2330.6411851143657</v>
      </c>
      <c r="AR135" s="259">
        <f>((AR$67-$H$5)/1000)*$Q$26*(($C$9/70)^$AC$26)</f>
        <v>2391.9738478805334</v>
      </c>
      <c r="AS135" s="259">
        <f>((AS$67-$H$5)/1000)*$Q$26*(($C$9/70)^$AC$26)</f>
        <v>2453.3065106467011</v>
      </c>
      <c r="AT135" s="259">
        <f>((AT$67-$H$5)/1000)*$Q$26*(($C$9/70)^$AC$26)</f>
        <v>2514.6391734128683</v>
      </c>
      <c r="AU135" s="259">
        <f>((AU$67-$H$5)/1000)*$Q$26*(($C$9/70)^$AC$26)</f>
        <v>2575.9718361790365</v>
      </c>
      <c r="AV135" s="259">
        <f>((AV$67-$H$5)/1000)*$Q$26*(($C$9/70)^$AC$26)</f>
        <v>2637.3044989452037</v>
      </c>
      <c r="AW135" s="259">
        <f>((AW$67-$H$5)/1000)*$Q$26*(($C$9/70)^$AC$26)</f>
        <v>2698.6371617113714</v>
      </c>
      <c r="AX135" s="259">
        <f>((AX$67-$H$5)/1000)*$Q$26*(($C$9/70)^$AC$26)</f>
        <v>2759.9698244775391</v>
      </c>
      <c r="AY135" s="259">
        <f>((AY$67-$H$5)/1000)*$Q$26*(($C$9/70)^$AC$26)</f>
        <v>2821.3024872437063</v>
      </c>
      <c r="AZ135" s="259">
        <f>((AZ$67-$H$5)/1000)*$Q$26*(($C$9/70)^$AC$26)</f>
        <v>2882.6351500098735</v>
      </c>
      <c r="BA135" s="259">
        <f>((BA$67-$H$5)/1000)*$Q$26*(($C$9/70)^$AC$26)</f>
        <v>2943.9678127760408</v>
      </c>
      <c r="BB135" s="259">
        <f>((BB$67-$H$5)/1000)*$Q$26*(($C$9/70)^$AC$26)</f>
        <v>3005.3004755422089</v>
      </c>
      <c r="BC135" s="259">
        <f>((BC$67-$H$5)/1000)*$Q$26*(($C$9/70)^$AC$26)</f>
        <v>3066.6331383083761</v>
      </c>
      <c r="BD135" s="259">
        <f>((BD$67-$H$5)/1000)*$Q$26*(($C$9/70)^$AC$26)</f>
        <v>3127.9658010745434</v>
      </c>
      <c r="BE135" s="259">
        <f>((BE$67-$H$5)/1000)*$Q$26*(($C$9/70)^$AC$26)</f>
        <v>3189.2984638407115</v>
      </c>
      <c r="BF135" s="258">
        <f>((BF$67-$H$5)/1000)*$Q$26*(($C$9/70)^$AC$26)</f>
        <v>3250.6311266068788</v>
      </c>
    </row>
    <row r="136" spans="1:58" x14ac:dyDescent="0.25">
      <c r="A136" s="24"/>
      <c r="B136" s="257" t="s">
        <v>78</v>
      </c>
      <c r="C136" s="256"/>
      <c r="D136" s="254" t="s">
        <v>66</v>
      </c>
      <c r="E136" s="255">
        <v>300</v>
      </c>
      <c r="F136" s="255">
        <v>260</v>
      </c>
      <c r="G136" s="254" t="s">
        <v>36</v>
      </c>
      <c r="H136" s="253">
        <f>((H$67-$H$5)/1000)*$M$27*(($C$9/70)^$Y$27)</f>
        <v>116.4093863691009</v>
      </c>
      <c r="I136" s="253">
        <f>((I$67-$H$5)/1000)*$M$27*(($C$9/70)^$Y$27)</f>
        <v>155.21251515880121</v>
      </c>
      <c r="J136" s="252">
        <f>((J$67-$H$5)/1000)*$M$27*(($C$9/70)^$Y$27)</f>
        <v>194.01564394850152</v>
      </c>
      <c r="K136" s="252">
        <f>((K$67-$H$5)/1000)*$M$27*(($C$9/70)^$Y$27)</f>
        <v>232.8187727382018</v>
      </c>
      <c r="L136" s="252">
        <f>((L$67-$H$5)/1000)*$M$27*(($C$9/70)^$Y$27)</f>
        <v>271.62190152790208</v>
      </c>
      <c r="M136" s="252">
        <f>((M$67-$H$5)/1000)*$M$27*(($C$9/70)^$Y$27)</f>
        <v>310.42503031760242</v>
      </c>
      <c r="N136" s="252">
        <f>((N$67-$H$5)/1000)*$M$27*(($C$9/70)^$Y$27)</f>
        <v>349.22815910730276</v>
      </c>
      <c r="O136" s="252">
        <f>((O$67-$H$5)/1000)*$M$27*(($C$9/70)^$Y$27)</f>
        <v>388.03128789700304</v>
      </c>
      <c r="P136" s="252">
        <f>((P$67-$H$5)/1000)*$M$27*(($C$9/70)^$Y$27)</f>
        <v>426.83441668670338</v>
      </c>
      <c r="Q136" s="252">
        <f>((Q$67-$H$5)/1000)*$M$27*(($C$9/70)^$Y$27)</f>
        <v>465.6375454764036</v>
      </c>
      <c r="R136" s="252">
        <f>((R$67-$H$5)/1000)*$M$27*(($C$9/70)^$Y$27)</f>
        <v>504.44067426610394</v>
      </c>
      <c r="S136" s="252">
        <f>((S$67-$H$5)/1000)*$M$27*(($C$9/70)^$Y$27)</f>
        <v>543.24380305580416</v>
      </c>
      <c r="T136" s="252">
        <f>((T$67-$H$5)/1000)*$M$27*(($C$9/70)^$Y$27)</f>
        <v>582.04693184550456</v>
      </c>
      <c r="U136" s="252">
        <f>((U$67-$H$5)/1000)*$M$27*(($C$9/70)^$Y$27)</f>
        <v>620.85006063520484</v>
      </c>
      <c r="V136" s="252">
        <f>((V$67-$H$5)/1000)*$M$27*(($C$9/70)^$Y$27)</f>
        <v>659.65318942490512</v>
      </c>
      <c r="W136" s="252">
        <f>((W$67-$H$5)/1000)*$M$27*(($C$9/70)^$Y$27)</f>
        <v>698.45631821460552</v>
      </c>
      <c r="X136" s="252">
        <f>((X$67-$H$5)/1000)*$M$27*(($C$9/70)^$Y$27)</f>
        <v>737.25944700430568</v>
      </c>
      <c r="Y136" s="252">
        <f>((Y$67-$H$5)/1000)*$M$27*(($C$9/70)^$Y$27)</f>
        <v>776.06257579400608</v>
      </c>
      <c r="Z136" s="252">
        <f>((Z$67-$H$5)/1000)*$M$27*(($C$9/70)^$Y$27)</f>
        <v>814.86570458370647</v>
      </c>
      <c r="AA136" s="252">
        <f>((AA$67-$H$5)/1000)*$M$27*(($C$9/70)^$Y$27)</f>
        <v>853.66883337340676</v>
      </c>
      <c r="AB136" s="252">
        <f>((AB$67-$H$5)/1000)*$M$27*(($C$9/70)^$Y$27)</f>
        <v>892.47196216310681</v>
      </c>
      <c r="AC136" s="252">
        <f>((AC$67-$H$5)/1000)*$M$27*(($C$9/70)^$Y$27)</f>
        <v>931.2750909528072</v>
      </c>
      <c r="AD136" s="252">
        <f>((AD$67-$H$5)/1000)*$M$27*(($C$9/70)^$Y$27)</f>
        <v>970.0782197425076</v>
      </c>
      <c r="AE136" s="252">
        <f>((AE$67-$H$5)/1000)*$M$27*(($C$9/70)^$Y$27)</f>
        <v>1008.8813485322079</v>
      </c>
      <c r="AF136" s="252">
        <f>((AF$67-$H$5)/1000)*$M$27*(($C$9/70)^$Y$27)</f>
        <v>1047.6844773219084</v>
      </c>
      <c r="AG136" s="252">
        <f>((AG$67-$H$5)/1000)*$M$27*(($C$9/70)^$Y$27)</f>
        <v>1086.4876061116083</v>
      </c>
      <c r="AH136" s="252">
        <f>((AH$67-$H$5)/1000)*$M$27*(($C$9/70)^$Y$27)</f>
        <v>1125.2907349013087</v>
      </c>
      <c r="AI136" s="252">
        <f>((AI$67-$H$5)/1000)*$M$27*(($C$9/70)^$Y$27)</f>
        <v>1164.0938636910091</v>
      </c>
      <c r="AJ136" s="252">
        <f>((AJ$67-$H$5)/1000)*$M$27*(($C$9/70)^$Y$27)</f>
        <v>1202.8969924807095</v>
      </c>
      <c r="AK136" s="252">
        <f>((AK$67-$H$5)/1000)*$M$27*(($C$9/70)^$Y$27)</f>
        <v>1241.7001212704097</v>
      </c>
      <c r="AL136" s="252">
        <f>((AL$67-$H$5)/1000)*$M$27*(($C$9/70)^$Y$27)</f>
        <v>1280.5032500601098</v>
      </c>
      <c r="AM136" s="252">
        <f>((AM$67-$H$5)/1000)*$M$27*(($C$9/70)^$Y$27)</f>
        <v>1319.3063788498102</v>
      </c>
      <c r="AN136" s="252">
        <f>((AN$67-$H$5)/1000)*$M$27*(($C$9/70)^$Y$27)</f>
        <v>1358.1095076395104</v>
      </c>
      <c r="AO136" s="252">
        <f>((AO$67-$H$5)/1000)*$M$27*(($C$9/70)^$Y$27)</f>
        <v>1396.912636429211</v>
      </c>
      <c r="AP136" s="252">
        <f>((AP$67-$H$5)/1000)*$M$27*(($C$9/70)^$Y$27)</f>
        <v>1435.7157652189114</v>
      </c>
      <c r="AQ136" s="252">
        <f>((AQ$67-$H$5)/1000)*$M$27*(($C$9/70)^$Y$27)</f>
        <v>1474.5188940086114</v>
      </c>
      <c r="AR136" s="252">
        <f>((AR$67-$H$5)/1000)*$M$27*(($C$9/70)^$Y$27)</f>
        <v>1513.3220227983118</v>
      </c>
      <c r="AS136" s="252">
        <f>((AS$67-$H$5)/1000)*$M$27*(($C$9/70)^$Y$27)</f>
        <v>1552.1251515880122</v>
      </c>
      <c r="AT136" s="252">
        <f>((AT$67-$H$5)/1000)*$M$27*(($C$9/70)^$Y$27)</f>
        <v>1590.9282803777123</v>
      </c>
      <c r="AU136" s="252">
        <f>((AU$67-$H$5)/1000)*$M$27*(($C$9/70)^$Y$27)</f>
        <v>1629.7314091674129</v>
      </c>
      <c r="AV136" s="252">
        <f>((AV$67-$H$5)/1000)*$M$27*(($C$9/70)^$Y$27)</f>
        <v>1668.5345379571129</v>
      </c>
      <c r="AW136" s="252">
        <f>((AW$67-$H$5)/1000)*$M$27*(($C$9/70)^$Y$27)</f>
        <v>1707.3376667468135</v>
      </c>
      <c r="AX136" s="252">
        <f>((AX$67-$H$5)/1000)*$M$27*(($C$9/70)^$Y$27)</f>
        <v>1746.1407955365137</v>
      </c>
      <c r="AY136" s="252">
        <f>((AY$67-$H$5)/1000)*$M$27*(($C$9/70)^$Y$27)</f>
        <v>1784.9439243262136</v>
      </c>
      <c r="AZ136" s="252">
        <f>((AZ$67-$H$5)/1000)*$M$27*(($C$9/70)^$Y$27)</f>
        <v>1823.7470531159142</v>
      </c>
      <c r="BA136" s="252">
        <f>((BA$67-$H$5)/1000)*$M$27*(($C$9/70)^$Y$27)</f>
        <v>1862.5501819056144</v>
      </c>
      <c r="BB136" s="252">
        <f>((BB$67-$H$5)/1000)*$M$27*(($C$9/70)^$Y$27)</f>
        <v>1901.353310695315</v>
      </c>
      <c r="BC136" s="252">
        <f>((BC$67-$H$5)/1000)*$M$27*(($C$9/70)^$Y$27)</f>
        <v>1940.1564394850152</v>
      </c>
      <c r="BD136" s="252">
        <f>((BD$67-$H$5)/1000)*$M$27*(($C$9/70)^$Y$27)</f>
        <v>1978.9595682747151</v>
      </c>
      <c r="BE136" s="252">
        <f>((BE$67-$H$5)/1000)*$M$27*(($C$9/70)^$Y$27)</f>
        <v>2017.7626970644158</v>
      </c>
      <c r="BF136" s="251">
        <f>((BF$67-$H$5)/1000)*$M$27*(($C$9/70)^$Y$27)</f>
        <v>2056.5658258541162</v>
      </c>
    </row>
    <row r="137" spans="1:58" x14ac:dyDescent="0.25">
      <c r="A137" s="24"/>
      <c r="B137" s="250" t="s">
        <v>77</v>
      </c>
      <c r="C137" s="249"/>
      <c r="D137" s="247" t="s">
        <v>66</v>
      </c>
      <c r="E137" s="248">
        <v>300</v>
      </c>
      <c r="F137" s="248">
        <v>300</v>
      </c>
      <c r="G137" s="247" t="s">
        <v>36</v>
      </c>
      <c r="H137" s="246">
        <f>((H$67-$H$5)/1000)*$N$27*(($C$9/70)^$Z$27)</f>
        <v>125.5322585761899</v>
      </c>
      <c r="I137" s="246">
        <f>((I$67-$H$5)/1000)*$N$27*(($C$9/70)^$Z$27)</f>
        <v>167.3763447682532</v>
      </c>
      <c r="J137" s="245">
        <f>((J$67-$H$5)/1000)*$N$27*(($C$9/70)^$Z$27)</f>
        <v>209.22043096031652</v>
      </c>
      <c r="K137" s="245">
        <f>((K$67-$H$5)/1000)*$N$27*(($C$9/70)^$Z$27)</f>
        <v>251.06451715237981</v>
      </c>
      <c r="L137" s="245">
        <f>((L$67-$H$5)/1000)*$N$27*(($C$9/70)^$Z$27)</f>
        <v>292.90860334444312</v>
      </c>
      <c r="M137" s="245">
        <f>((M$67-$H$5)/1000)*$N$27*(($C$9/70)^$Z$27)</f>
        <v>334.75268953650641</v>
      </c>
      <c r="N137" s="245">
        <f>((N$67-$H$5)/1000)*$N$27*(($C$9/70)^$Z$27)</f>
        <v>376.59677572856975</v>
      </c>
      <c r="O137" s="245">
        <f>((O$67-$H$5)/1000)*$N$27*(($C$9/70)^$Z$27)</f>
        <v>418.44086192063304</v>
      </c>
      <c r="P137" s="245">
        <f>((P$67-$H$5)/1000)*$N$27*(($C$9/70)^$Z$27)</f>
        <v>460.28494811269633</v>
      </c>
      <c r="Q137" s="245">
        <f>((Q$67-$H$5)/1000)*$N$27*(($C$9/70)^$Z$27)</f>
        <v>502.12903430475961</v>
      </c>
      <c r="R137" s="245">
        <f>((R$67-$H$5)/1000)*$N$27*(($C$9/70)^$Z$27)</f>
        <v>543.97312049682296</v>
      </c>
      <c r="S137" s="245">
        <f>((S$67-$H$5)/1000)*$N$27*(($C$9/70)^$Z$27)</f>
        <v>585.81720668888624</v>
      </c>
      <c r="T137" s="245">
        <f>((T$67-$H$5)/1000)*$N$27*(($C$9/70)^$Z$27)</f>
        <v>627.66129288094953</v>
      </c>
      <c r="U137" s="245">
        <f>((U$67-$H$5)/1000)*$N$27*(($C$9/70)^$Z$27)</f>
        <v>669.50537907301282</v>
      </c>
      <c r="V137" s="245">
        <f>((V$67-$H$5)/1000)*$N$27*(($C$9/70)^$Z$27)</f>
        <v>711.34946526507611</v>
      </c>
      <c r="W137" s="245">
        <f>((W$67-$H$5)/1000)*$N$27*(($C$9/70)^$Z$27)</f>
        <v>753.19355145713951</v>
      </c>
      <c r="X137" s="245">
        <f>((X$67-$H$5)/1000)*$N$27*(($C$9/70)^$Z$27)</f>
        <v>795.03763764920279</v>
      </c>
      <c r="Y137" s="245">
        <f>((Y$67-$H$5)/1000)*$N$27*(($C$9/70)^$Z$27)</f>
        <v>836.88172384126608</v>
      </c>
      <c r="Z137" s="245">
        <f>((Z$67-$H$5)/1000)*$N$27*(($C$9/70)^$Z$27)</f>
        <v>878.72581003332937</v>
      </c>
      <c r="AA137" s="245">
        <f>((AA$67-$H$5)/1000)*$N$27*(($C$9/70)^$Z$27)</f>
        <v>920.56989622539265</v>
      </c>
      <c r="AB137" s="245">
        <f>((AB$67-$H$5)/1000)*$N$27*(($C$9/70)^$Z$27)</f>
        <v>962.41398241745594</v>
      </c>
      <c r="AC137" s="245">
        <f>((AC$67-$H$5)/1000)*$N$27*(($C$9/70)^$Z$27)</f>
        <v>1004.2580686095192</v>
      </c>
      <c r="AD137" s="245">
        <f>((AD$67-$H$5)/1000)*$N$27*(($C$9/70)^$Z$27)</f>
        <v>1046.1021548015826</v>
      </c>
      <c r="AE137" s="245">
        <f>((AE$67-$H$5)/1000)*$N$27*(($C$9/70)^$Z$27)</f>
        <v>1087.9462409936459</v>
      </c>
      <c r="AF137" s="245">
        <f>((AF$67-$H$5)/1000)*$N$27*(($C$9/70)^$Z$27)</f>
        <v>1129.7903271857092</v>
      </c>
      <c r="AG137" s="245">
        <f>((AG$67-$H$5)/1000)*$N$27*(($C$9/70)^$Z$27)</f>
        <v>1171.6344133777725</v>
      </c>
      <c r="AH137" s="245">
        <f>((AH$67-$H$5)/1000)*$N$27*(($C$9/70)^$Z$27)</f>
        <v>1213.4784995698358</v>
      </c>
      <c r="AI137" s="245">
        <f>((AI$67-$H$5)/1000)*$N$27*(($C$9/70)^$Z$27)</f>
        <v>1255.3225857618991</v>
      </c>
      <c r="AJ137" s="245">
        <f>((AJ$67-$H$5)/1000)*$N$27*(($C$9/70)^$Z$27)</f>
        <v>1297.1666719539624</v>
      </c>
      <c r="AK137" s="245">
        <f>((AK$67-$H$5)/1000)*$N$27*(($C$9/70)^$Z$27)</f>
        <v>1339.0107581460256</v>
      </c>
      <c r="AL137" s="245">
        <f>((AL$67-$H$5)/1000)*$N$27*(($C$9/70)^$Z$27)</f>
        <v>1380.8548443380889</v>
      </c>
      <c r="AM137" s="245">
        <f>((AM$67-$H$5)/1000)*$N$27*(($C$9/70)^$Z$27)</f>
        <v>1422.6989305301522</v>
      </c>
      <c r="AN137" s="245">
        <f>((AN$67-$H$5)/1000)*$N$27*(($C$9/70)^$Z$27)</f>
        <v>1464.5430167222157</v>
      </c>
      <c r="AO137" s="245">
        <f>((AO$67-$H$5)/1000)*$N$27*(($C$9/70)^$Z$27)</f>
        <v>1506.387102914279</v>
      </c>
      <c r="AP137" s="245">
        <f>((AP$67-$H$5)/1000)*$N$27*(($C$9/70)^$Z$27)</f>
        <v>1548.2311891063423</v>
      </c>
      <c r="AQ137" s="245">
        <f>((AQ$67-$H$5)/1000)*$N$27*(($C$9/70)^$Z$27)</f>
        <v>1590.0752752984056</v>
      </c>
      <c r="AR137" s="245">
        <f>((AR$67-$H$5)/1000)*$N$27*(($C$9/70)^$Z$27)</f>
        <v>1631.9193614904686</v>
      </c>
      <c r="AS137" s="245">
        <f>((AS$67-$H$5)/1000)*$N$27*(($C$9/70)^$Z$27)</f>
        <v>1673.7634476825322</v>
      </c>
      <c r="AT137" s="245">
        <f>((AT$67-$H$5)/1000)*$N$27*(($C$9/70)^$Z$27)</f>
        <v>1715.6075338745952</v>
      </c>
      <c r="AU137" s="245">
        <f>((AU$67-$H$5)/1000)*$N$27*(($C$9/70)^$Z$27)</f>
        <v>1757.4516200666587</v>
      </c>
      <c r="AV137" s="245">
        <f>((AV$67-$H$5)/1000)*$N$27*(($C$9/70)^$Z$27)</f>
        <v>1799.2957062587218</v>
      </c>
      <c r="AW137" s="245">
        <f>((AW$67-$H$5)/1000)*$N$27*(($C$9/70)^$Z$27)</f>
        <v>1841.1397924507853</v>
      </c>
      <c r="AX137" s="245">
        <f>((AX$67-$H$5)/1000)*$N$27*(($C$9/70)^$Z$27)</f>
        <v>1882.9838786428486</v>
      </c>
      <c r="AY137" s="245">
        <f>((AY$67-$H$5)/1000)*$N$27*(($C$9/70)^$Z$27)</f>
        <v>1924.8279648349119</v>
      </c>
      <c r="AZ137" s="245">
        <f>((AZ$67-$H$5)/1000)*$N$27*(($C$9/70)^$Z$27)</f>
        <v>1966.6720510269754</v>
      </c>
      <c r="BA137" s="245">
        <f>((BA$67-$H$5)/1000)*$N$27*(($C$9/70)^$Z$27)</f>
        <v>2008.5161372190385</v>
      </c>
      <c r="BB137" s="245">
        <f>((BB$67-$H$5)/1000)*$N$27*(($C$9/70)^$Z$27)</f>
        <v>2050.3602234111022</v>
      </c>
      <c r="BC137" s="245">
        <f>((BC$67-$H$5)/1000)*$N$27*(($C$9/70)^$Z$27)</f>
        <v>2092.2043096031653</v>
      </c>
      <c r="BD137" s="245">
        <f>((BD$67-$H$5)/1000)*$N$27*(($C$9/70)^$Z$27)</f>
        <v>2134.0483957952283</v>
      </c>
      <c r="BE137" s="245">
        <f>((BE$67-$H$5)/1000)*$N$27*(($C$9/70)^$Z$27)</f>
        <v>2175.8924819872918</v>
      </c>
      <c r="BF137" s="244">
        <f>((BF$67-$H$5)/1000)*$N$27*(($C$9/70)^$Z$27)</f>
        <v>2217.7365681793549</v>
      </c>
    </row>
    <row r="138" spans="1:58" ht="15.75" thickBot="1" x14ac:dyDescent="0.3">
      <c r="A138" s="24"/>
      <c r="B138" s="243" t="s">
        <v>76</v>
      </c>
      <c r="C138" s="242"/>
      <c r="D138" s="240" t="s">
        <v>66</v>
      </c>
      <c r="E138" s="241">
        <v>300</v>
      </c>
      <c r="F138" s="241">
        <v>360</v>
      </c>
      <c r="G138" s="240" t="s">
        <v>65</v>
      </c>
      <c r="H138" s="239">
        <f>((H$67-$H$5)/1000)*$Q$27*(($C$9/70)^$AC$27)</f>
        <v>212.32460556116601</v>
      </c>
      <c r="I138" s="239">
        <f>((I$67-$H$5)/1000)*$Q$27*(($C$9/70)^$AC$27)</f>
        <v>283.09947408155472</v>
      </c>
      <c r="J138" s="238">
        <f>((J$67-$H$5)/1000)*$Q$27*(($C$9/70)^$AC$27)</f>
        <v>353.8743426019434</v>
      </c>
      <c r="K138" s="238">
        <f>((K$67-$H$5)/1000)*$Q$27*(($C$9/70)^$AC$27)</f>
        <v>424.64921112233202</v>
      </c>
      <c r="L138" s="238">
        <f>((L$67-$H$5)/1000)*$Q$27*(($C$9/70)^$AC$27)</f>
        <v>495.4240796427207</v>
      </c>
      <c r="M138" s="238">
        <f>((M$67-$H$5)/1000)*$Q$27*(($C$9/70)^$AC$27)</f>
        <v>566.19894816310943</v>
      </c>
      <c r="N138" s="238">
        <f>((N$67-$H$5)/1000)*$Q$27*(($C$9/70)^$AC$27)</f>
        <v>636.97381668349817</v>
      </c>
      <c r="O138" s="238">
        <f>((O$67-$H$5)/1000)*$Q$27*(($C$9/70)^$AC$27)</f>
        <v>707.74868520388679</v>
      </c>
      <c r="P138" s="238">
        <f>((P$67-$H$5)/1000)*$Q$27*(($C$9/70)^$AC$27)</f>
        <v>778.52355372427553</v>
      </c>
      <c r="Q138" s="238">
        <f>((Q$67-$H$5)/1000)*$Q$27*(($C$9/70)^$AC$27)</f>
        <v>849.29842224466404</v>
      </c>
      <c r="R138" s="238">
        <f>((R$67-$H$5)/1000)*$Q$27*(($C$9/70)^$AC$27)</f>
        <v>920.07329076505277</v>
      </c>
      <c r="S138" s="238">
        <f>((S$67-$H$5)/1000)*$Q$27*(($C$9/70)^$AC$27)</f>
        <v>990.8481592854414</v>
      </c>
      <c r="T138" s="238">
        <f>((T$67-$H$5)/1000)*$Q$27*(($C$9/70)^$AC$27)</f>
        <v>1061.6230278058301</v>
      </c>
      <c r="U138" s="238">
        <f>((U$67-$H$5)/1000)*$Q$27*(($C$9/70)^$AC$27)</f>
        <v>1132.3978963262189</v>
      </c>
      <c r="V138" s="238">
        <f>((V$67-$H$5)/1000)*$Q$27*(($C$9/70)^$AC$27)</f>
        <v>1203.1727648466074</v>
      </c>
      <c r="W138" s="238">
        <f>((W$67-$H$5)/1000)*$Q$27*(($C$9/70)^$AC$27)</f>
        <v>1273.9476333669963</v>
      </c>
      <c r="X138" s="238">
        <f>((X$67-$H$5)/1000)*$Q$27*(($C$9/70)^$AC$27)</f>
        <v>1344.7225018873849</v>
      </c>
      <c r="Y138" s="238">
        <f>((Y$67-$H$5)/1000)*$Q$27*(($C$9/70)^$AC$27)</f>
        <v>1415.4973704077736</v>
      </c>
      <c r="Z138" s="238">
        <f>((Z$67-$H$5)/1000)*$Q$27*(($C$9/70)^$AC$27)</f>
        <v>1486.2722389281623</v>
      </c>
      <c r="AA138" s="238">
        <f>((AA$67-$H$5)/1000)*$Q$27*(($C$9/70)^$AC$27)</f>
        <v>1557.0471074485511</v>
      </c>
      <c r="AB138" s="238">
        <f>((AB$67-$H$5)/1000)*$Q$27*(($C$9/70)^$AC$27)</f>
        <v>1627.8219759689396</v>
      </c>
      <c r="AC138" s="238">
        <f>((AC$67-$H$5)/1000)*$Q$27*(($C$9/70)^$AC$27)</f>
        <v>1698.5968444893281</v>
      </c>
      <c r="AD138" s="238">
        <f>((AD$67-$H$5)/1000)*$Q$27*(($C$9/70)^$AC$27)</f>
        <v>1769.3717130097168</v>
      </c>
      <c r="AE138" s="238">
        <f>((AE$67-$H$5)/1000)*$Q$27*(($C$9/70)^$AC$27)</f>
        <v>1840.1465815301055</v>
      </c>
      <c r="AF138" s="238">
        <f>((AF$67-$H$5)/1000)*$Q$27*(($C$9/70)^$AC$27)</f>
        <v>1910.9214500504945</v>
      </c>
      <c r="AG138" s="238">
        <f>((AG$67-$H$5)/1000)*$Q$27*(($C$9/70)^$AC$27)</f>
        <v>1981.6963185708828</v>
      </c>
      <c r="AH138" s="238">
        <f>((AH$67-$H$5)/1000)*$Q$27*(($C$9/70)^$AC$27)</f>
        <v>2052.4711870912715</v>
      </c>
      <c r="AI138" s="238">
        <f>((AI$67-$H$5)/1000)*$Q$27*(($C$9/70)^$AC$27)</f>
        <v>2123.2460556116603</v>
      </c>
      <c r="AJ138" s="238">
        <f>((AJ$67-$H$5)/1000)*$Q$27*(($C$9/70)^$AC$27)</f>
        <v>2194.020924132049</v>
      </c>
      <c r="AK138" s="238">
        <f>((AK$67-$H$5)/1000)*$Q$27*(($C$9/70)^$AC$27)</f>
        <v>2264.7957926524377</v>
      </c>
      <c r="AL138" s="238">
        <f>((AL$67-$H$5)/1000)*$Q$27*(($C$9/70)^$AC$27)</f>
        <v>2335.570661172826</v>
      </c>
      <c r="AM138" s="238">
        <f>((AM$67-$H$5)/1000)*$Q$27*(($C$9/70)^$AC$27)</f>
        <v>2406.3455296932148</v>
      </c>
      <c r="AN138" s="238">
        <f>((AN$67-$H$5)/1000)*$Q$27*(($C$9/70)^$AC$27)</f>
        <v>2477.1203982136039</v>
      </c>
      <c r="AO138" s="238">
        <f>((AO$67-$H$5)/1000)*$Q$27*(($C$9/70)^$AC$27)</f>
        <v>2547.8952667339927</v>
      </c>
      <c r="AP138" s="238">
        <f>((AP$67-$H$5)/1000)*$Q$27*(($C$9/70)^$AC$27)</f>
        <v>2618.670135254381</v>
      </c>
      <c r="AQ138" s="238">
        <f>((AQ$67-$H$5)/1000)*$Q$27*(($C$9/70)^$AC$27)</f>
        <v>2689.4450037747697</v>
      </c>
      <c r="AR138" s="238">
        <f>((AR$67-$H$5)/1000)*$Q$27*(($C$9/70)^$AC$27)</f>
        <v>2760.2198722951584</v>
      </c>
      <c r="AS138" s="238">
        <f>((AS$67-$H$5)/1000)*$Q$27*(($C$9/70)^$AC$27)</f>
        <v>2830.9947408155472</v>
      </c>
      <c r="AT138" s="238">
        <f>((AT$67-$H$5)/1000)*$Q$27*(($C$9/70)^$AC$27)</f>
        <v>2901.7696093359355</v>
      </c>
      <c r="AU138" s="238">
        <f>((AU$67-$H$5)/1000)*$Q$27*(($C$9/70)^$AC$27)</f>
        <v>2972.5444778563246</v>
      </c>
      <c r="AV138" s="238">
        <f>((AV$67-$H$5)/1000)*$Q$27*(($C$9/70)^$AC$27)</f>
        <v>3043.3193463767129</v>
      </c>
      <c r="AW138" s="238">
        <f>((AW$67-$H$5)/1000)*$Q$27*(($C$9/70)^$AC$27)</f>
        <v>3114.0942148971021</v>
      </c>
      <c r="AX138" s="238">
        <f>((AX$67-$H$5)/1000)*$Q$27*(($C$9/70)^$AC$27)</f>
        <v>3184.8690834174909</v>
      </c>
      <c r="AY138" s="238">
        <f>((AY$67-$H$5)/1000)*$Q$27*(($C$9/70)^$AC$27)</f>
        <v>3255.6439519378791</v>
      </c>
      <c r="AZ138" s="238">
        <f>((AZ$67-$H$5)/1000)*$Q$27*(($C$9/70)^$AC$27)</f>
        <v>3326.4188204582674</v>
      </c>
      <c r="BA138" s="238">
        <f>((BA$67-$H$5)/1000)*$Q$27*(($C$9/70)^$AC$27)</f>
        <v>3397.1936889786562</v>
      </c>
      <c r="BB138" s="238">
        <f>((BB$67-$H$5)/1000)*$Q$27*(($C$9/70)^$AC$27)</f>
        <v>3467.9685574990453</v>
      </c>
      <c r="BC138" s="238">
        <f>((BC$67-$H$5)/1000)*$Q$27*(($C$9/70)^$AC$27)</f>
        <v>3538.7434260194336</v>
      </c>
      <c r="BD138" s="238">
        <f>((BD$67-$H$5)/1000)*$Q$27*(($C$9/70)^$AC$27)</f>
        <v>3609.5182945398224</v>
      </c>
      <c r="BE138" s="238">
        <f>((BE$67-$H$5)/1000)*$Q$27*(($C$9/70)^$AC$27)</f>
        <v>3680.2931630602111</v>
      </c>
      <c r="BF138" s="237">
        <f>((BF$67-$H$5)/1000)*$Q$27*(($C$9/70)^$AC$27)</f>
        <v>3751.0680315805998</v>
      </c>
    </row>
    <row r="139" spans="1:58" x14ac:dyDescent="0.25">
      <c r="A139" s="24"/>
      <c r="B139" s="236" t="s">
        <v>75</v>
      </c>
      <c r="C139" s="235"/>
      <c r="D139" s="233" t="s">
        <v>66</v>
      </c>
      <c r="E139" s="234">
        <v>400</v>
      </c>
      <c r="F139" s="234">
        <v>260</v>
      </c>
      <c r="G139" s="233" t="s">
        <v>36</v>
      </c>
      <c r="H139" s="232">
        <f>((H$67-$H$5)/1000)*$M$28*(($C$9/70)^$Y$28)</f>
        <v>136.56215823939786</v>
      </c>
      <c r="I139" s="232">
        <f>((I$67-$H$5)/1000)*$M$28*(($C$9/70)^$Y$28)</f>
        <v>182.0828776525305</v>
      </c>
      <c r="J139" s="231">
        <f>((J$67-$H$5)/1000)*$M$28*(($C$9/70)^$Y$28)</f>
        <v>227.60359706566311</v>
      </c>
      <c r="K139" s="231">
        <f>((K$67-$H$5)/1000)*$M$28*(($C$9/70)^$Y$28)</f>
        <v>273.12431647879572</v>
      </c>
      <c r="L139" s="231">
        <f>((L$67-$H$5)/1000)*$M$28*(($C$9/70)^$Y$28)</f>
        <v>318.64503589192833</v>
      </c>
      <c r="M139" s="231">
        <f>((M$67-$H$5)/1000)*$M$28*(($C$9/70)^$Y$28)</f>
        <v>364.165755305061</v>
      </c>
      <c r="N139" s="231">
        <f>((N$67-$H$5)/1000)*$M$28*(($C$9/70)^$Y$28)</f>
        <v>409.68647471819367</v>
      </c>
      <c r="O139" s="231">
        <f>((O$67-$H$5)/1000)*$M$28*(($C$9/70)^$Y$28)</f>
        <v>455.20719413132622</v>
      </c>
      <c r="P139" s="231">
        <f>((P$67-$H$5)/1000)*$M$28*(($C$9/70)^$Y$28)</f>
        <v>500.72791354445889</v>
      </c>
      <c r="Q139" s="231">
        <f>((Q$67-$H$5)/1000)*$M$28*(($C$9/70)^$Y$28)</f>
        <v>546.24863295759144</v>
      </c>
      <c r="R139" s="231">
        <f>((R$67-$H$5)/1000)*$M$28*(($C$9/70)^$Y$28)</f>
        <v>591.76935237072416</v>
      </c>
      <c r="S139" s="231">
        <f>((S$67-$H$5)/1000)*$M$28*(($C$9/70)^$Y$28)</f>
        <v>637.29007178385666</v>
      </c>
      <c r="T139" s="231">
        <f>((T$67-$H$5)/1000)*$M$28*(($C$9/70)^$Y$28)</f>
        <v>682.81079119698938</v>
      </c>
      <c r="U139" s="231">
        <f>((U$67-$H$5)/1000)*$M$28*(($C$9/70)^$Y$28)</f>
        <v>728.331510610122</v>
      </c>
      <c r="V139" s="231">
        <f>((V$67-$H$5)/1000)*$M$28*(($C$9/70)^$Y$28)</f>
        <v>773.85223002325449</v>
      </c>
      <c r="W139" s="231">
        <f>((W$67-$H$5)/1000)*$M$28*(($C$9/70)^$Y$28)</f>
        <v>819.37294943638733</v>
      </c>
      <c r="X139" s="231">
        <f>((X$67-$H$5)/1000)*$M$28*(($C$9/70)^$Y$28)</f>
        <v>864.89366884951983</v>
      </c>
      <c r="Y139" s="231">
        <f>((Y$67-$H$5)/1000)*$M$28*(($C$9/70)^$Y$28)</f>
        <v>910.41438826265244</v>
      </c>
      <c r="Z139" s="231">
        <f>((Z$67-$H$5)/1000)*$M$28*(($C$9/70)^$Y$28)</f>
        <v>955.93510767578516</v>
      </c>
      <c r="AA139" s="231">
        <f>((AA$67-$H$5)/1000)*$M$28*(($C$9/70)^$Y$28)</f>
        <v>1001.4558270889178</v>
      </c>
      <c r="AB139" s="231">
        <f>((AB$67-$H$5)/1000)*$M$28*(($C$9/70)^$Y$28)</f>
        <v>1046.9765465020503</v>
      </c>
      <c r="AC139" s="231">
        <f>((AC$67-$H$5)/1000)*$M$28*(($C$9/70)^$Y$28)</f>
        <v>1092.4972659151829</v>
      </c>
      <c r="AD139" s="231">
        <f>((AD$67-$H$5)/1000)*$M$28*(($C$9/70)^$Y$28)</f>
        <v>1138.0179853283155</v>
      </c>
      <c r="AE139" s="231">
        <f>((AE$67-$H$5)/1000)*$M$28*(($C$9/70)^$Y$28)</f>
        <v>1183.5387047414483</v>
      </c>
      <c r="AF139" s="231">
        <f>((AF$67-$H$5)/1000)*$M$28*(($C$9/70)^$Y$28)</f>
        <v>1229.0594241545809</v>
      </c>
      <c r="AG139" s="231">
        <f>((AG$67-$H$5)/1000)*$M$28*(($C$9/70)^$Y$28)</f>
        <v>1274.5801435677133</v>
      </c>
      <c r="AH139" s="231">
        <f>((AH$67-$H$5)/1000)*$M$28*(($C$9/70)^$Y$28)</f>
        <v>1320.1008629808459</v>
      </c>
      <c r="AI139" s="231">
        <f>((AI$67-$H$5)/1000)*$M$28*(($C$9/70)^$Y$28)</f>
        <v>1365.6215823939788</v>
      </c>
      <c r="AJ139" s="231">
        <f>((AJ$67-$H$5)/1000)*$M$28*(($C$9/70)^$Y$28)</f>
        <v>1411.1423018071116</v>
      </c>
      <c r="AK139" s="231">
        <f>((AK$67-$H$5)/1000)*$M$28*(($C$9/70)^$Y$28)</f>
        <v>1456.663021220244</v>
      </c>
      <c r="AL139" s="231">
        <f>((AL$67-$H$5)/1000)*$M$28*(($C$9/70)^$Y$28)</f>
        <v>1502.1837406333766</v>
      </c>
      <c r="AM139" s="231">
        <f>((AM$67-$H$5)/1000)*$M$28*(($C$9/70)^$Y$28)</f>
        <v>1547.704460046509</v>
      </c>
      <c r="AN139" s="231">
        <f>((AN$67-$H$5)/1000)*$M$28*(($C$9/70)^$Y$28)</f>
        <v>1593.2251794596418</v>
      </c>
      <c r="AO139" s="231">
        <f>((AO$67-$H$5)/1000)*$M$28*(($C$9/70)^$Y$28)</f>
        <v>1638.7458988727747</v>
      </c>
      <c r="AP139" s="231">
        <f>((AP$67-$H$5)/1000)*$M$28*(($C$9/70)^$Y$28)</f>
        <v>1684.266618285907</v>
      </c>
      <c r="AQ139" s="231">
        <f>((AQ$67-$H$5)/1000)*$M$28*(($C$9/70)^$Y$28)</f>
        <v>1729.7873376990397</v>
      </c>
      <c r="AR139" s="231">
        <f>((AR$67-$H$5)/1000)*$M$28*(($C$9/70)^$Y$28)</f>
        <v>1775.308057112172</v>
      </c>
      <c r="AS139" s="231">
        <f>((AS$67-$H$5)/1000)*$M$28*(($C$9/70)^$Y$28)</f>
        <v>1820.8287765253049</v>
      </c>
      <c r="AT139" s="231">
        <f>((AT$67-$H$5)/1000)*$M$28*(($C$9/70)^$Y$28)</f>
        <v>1866.3494959384375</v>
      </c>
      <c r="AU139" s="231">
        <f>((AU$67-$H$5)/1000)*$M$28*(($C$9/70)^$Y$28)</f>
        <v>1911.8702153515703</v>
      </c>
      <c r="AV139" s="231">
        <f>((AV$67-$H$5)/1000)*$M$28*(($C$9/70)^$Y$28)</f>
        <v>1957.3909347647027</v>
      </c>
      <c r="AW139" s="231">
        <f>((AW$67-$H$5)/1000)*$M$28*(($C$9/70)^$Y$28)</f>
        <v>2002.9116541778355</v>
      </c>
      <c r="AX139" s="231">
        <f>((AX$67-$H$5)/1000)*$M$28*(($C$9/70)^$Y$28)</f>
        <v>2048.4323735909679</v>
      </c>
      <c r="AY139" s="231">
        <f>((AY$67-$H$5)/1000)*$M$28*(($C$9/70)^$Y$28)</f>
        <v>2093.9530930041005</v>
      </c>
      <c r="AZ139" s="231">
        <f>((AZ$67-$H$5)/1000)*$M$28*(($C$9/70)^$Y$28)</f>
        <v>2139.4738124172331</v>
      </c>
      <c r="BA139" s="231">
        <f>((BA$67-$H$5)/1000)*$M$28*(($C$9/70)^$Y$28)</f>
        <v>2184.9945318303658</v>
      </c>
      <c r="BB139" s="231">
        <f>((BB$67-$H$5)/1000)*$M$28*(($C$9/70)^$Y$28)</f>
        <v>2230.5152512434988</v>
      </c>
      <c r="BC139" s="231">
        <f>((BC$67-$H$5)/1000)*$M$28*(($C$9/70)^$Y$28)</f>
        <v>2276.035970656631</v>
      </c>
      <c r="BD139" s="231">
        <f>((BD$67-$H$5)/1000)*$M$28*(($C$9/70)^$Y$28)</f>
        <v>2321.5566900697636</v>
      </c>
      <c r="BE139" s="231">
        <f>((BE$67-$H$5)/1000)*$M$28*(($C$9/70)^$Y$28)</f>
        <v>2367.0774094828967</v>
      </c>
      <c r="BF139" s="230">
        <f>((BF$67-$H$5)/1000)*$M$28*(($C$9/70)^$Y$28)</f>
        <v>2412.5981288960288</v>
      </c>
    </row>
    <row r="140" spans="1:58" x14ac:dyDescent="0.25">
      <c r="A140" s="24"/>
      <c r="B140" s="229" t="s">
        <v>74</v>
      </c>
      <c r="C140" s="228"/>
      <c r="D140" s="226" t="s">
        <v>66</v>
      </c>
      <c r="E140" s="227">
        <v>400</v>
      </c>
      <c r="F140" s="227">
        <v>300</v>
      </c>
      <c r="G140" s="226" t="s">
        <v>36</v>
      </c>
      <c r="H140" s="225">
        <f>((H$67-$H$5)/1000)*$N$28*(($C$9/70)^$Z$28)</f>
        <v>147.2643804295578</v>
      </c>
      <c r="I140" s="225">
        <f>((I$67-$H$5)/1000)*$N$28*(($C$9/70)^$Z$28)</f>
        <v>196.35250723941039</v>
      </c>
      <c r="J140" s="224">
        <f>((J$67-$H$5)/1000)*$N$28*(($C$9/70)^$Z$28)</f>
        <v>245.440634049263</v>
      </c>
      <c r="K140" s="224">
        <f>((K$67-$H$5)/1000)*$N$28*(($C$9/70)^$Z$28)</f>
        <v>294.52876085911561</v>
      </c>
      <c r="L140" s="224">
        <f>((L$67-$H$5)/1000)*$N$28*(($C$9/70)^$Z$28)</f>
        <v>343.61688766896816</v>
      </c>
      <c r="M140" s="224">
        <f>((M$67-$H$5)/1000)*$N$28*(($C$9/70)^$Z$28)</f>
        <v>392.70501447882077</v>
      </c>
      <c r="N140" s="224">
        <f>((N$67-$H$5)/1000)*$N$28*(($C$9/70)^$Z$28)</f>
        <v>441.79314128867344</v>
      </c>
      <c r="O140" s="224">
        <f>((O$67-$H$5)/1000)*$N$28*(($C$9/70)^$Z$28)</f>
        <v>490.88126809852599</v>
      </c>
      <c r="P140" s="224">
        <f>((P$67-$H$5)/1000)*$N$28*(($C$9/70)^$Z$28)</f>
        <v>539.9693949083786</v>
      </c>
      <c r="Q140" s="224">
        <f>((Q$67-$H$5)/1000)*$N$28*(($C$9/70)^$Z$28)</f>
        <v>589.05752171823121</v>
      </c>
      <c r="R140" s="224">
        <f>((R$67-$H$5)/1000)*$N$28*(($C$9/70)^$Z$28)</f>
        <v>638.14564852808383</v>
      </c>
      <c r="S140" s="224">
        <f>((S$67-$H$5)/1000)*$N$28*(($C$9/70)^$Z$28)</f>
        <v>687.23377533793632</v>
      </c>
      <c r="T140" s="224">
        <f>((T$67-$H$5)/1000)*$N$28*(($C$9/70)^$Z$28)</f>
        <v>736.32190214778905</v>
      </c>
      <c r="U140" s="224">
        <f>((U$67-$H$5)/1000)*$N$28*(($C$9/70)^$Z$28)</f>
        <v>785.41002895764154</v>
      </c>
      <c r="V140" s="224">
        <f>((V$67-$H$5)/1000)*$N$28*(($C$9/70)^$Z$28)</f>
        <v>834.49815576749415</v>
      </c>
      <c r="W140" s="224">
        <f>((W$67-$H$5)/1000)*$N$28*(($C$9/70)^$Z$28)</f>
        <v>883.58628257734688</v>
      </c>
      <c r="X140" s="224">
        <f>((X$67-$H$5)/1000)*$N$28*(($C$9/70)^$Z$28)</f>
        <v>932.67440938719926</v>
      </c>
      <c r="Y140" s="224">
        <f>((Y$67-$H$5)/1000)*$N$28*(($C$9/70)^$Z$28)</f>
        <v>981.76253619705199</v>
      </c>
      <c r="Z140" s="224">
        <f>((Z$67-$H$5)/1000)*$N$28*(($C$9/70)^$Z$28)</f>
        <v>1030.8506630069046</v>
      </c>
      <c r="AA140" s="224">
        <f>((AA$67-$H$5)/1000)*$N$28*(($C$9/70)^$Z$28)</f>
        <v>1079.9387898167572</v>
      </c>
      <c r="AB140" s="224">
        <f>((AB$67-$H$5)/1000)*$N$28*(($C$9/70)^$Z$28)</f>
        <v>1129.0269166266096</v>
      </c>
      <c r="AC140" s="224">
        <f>((AC$67-$H$5)/1000)*$N$28*(($C$9/70)^$Z$28)</f>
        <v>1178.1150434364624</v>
      </c>
      <c r="AD140" s="224">
        <f>((AD$67-$H$5)/1000)*$N$28*(($C$9/70)^$Z$28)</f>
        <v>1227.203170246315</v>
      </c>
      <c r="AE140" s="224">
        <f>((AE$67-$H$5)/1000)*$N$28*(($C$9/70)^$Z$28)</f>
        <v>1276.2912970561677</v>
      </c>
      <c r="AF140" s="224">
        <f>((AF$67-$H$5)/1000)*$N$28*(($C$9/70)^$Z$28)</f>
        <v>1325.3794238660203</v>
      </c>
      <c r="AG140" s="224">
        <f>((AG$67-$H$5)/1000)*$N$28*(($C$9/70)^$Z$28)</f>
        <v>1374.4675506758726</v>
      </c>
      <c r="AH140" s="224">
        <f>((AH$67-$H$5)/1000)*$N$28*(($C$9/70)^$Z$28)</f>
        <v>1423.5556774857253</v>
      </c>
      <c r="AI140" s="224">
        <f>((AI$67-$H$5)/1000)*$N$28*(($C$9/70)^$Z$28)</f>
        <v>1472.6438042955781</v>
      </c>
      <c r="AJ140" s="224">
        <f>((AJ$67-$H$5)/1000)*$N$28*(($C$9/70)^$Z$28)</f>
        <v>1521.7319311054307</v>
      </c>
      <c r="AK140" s="224">
        <f>((AK$67-$H$5)/1000)*$N$28*(($C$9/70)^$Z$28)</f>
        <v>1570.8200579152831</v>
      </c>
      <c r="AL140" s="224">
        <f>((AL$67-$H$5)/1000)*$N$28*(($C$9/70)^$Z$28)</f>
        <v>1619.9081847251355</v>
      </c>
      <c r="AM140" s="224">
        <f>((AM$67-$H$5)/1000)*$N$28*(($C$9/70)^$Z$28)</f>
        <v>1668.9963115349883</v>
      </c>
      <c r="AN140" s="224">
        <f>((AN$67-$H$5)/1000)*$N$28*(($C$9/70)^$Z$28)</f>
        <v>1718.0844383448409</v>
      </c>
      <c r="AO140" s="224">
        <f>((AO$67-$H$5)/1000)*$N$28*(($C$9/70)^$Z$28)</f>
        <v>1767.1725651546938</v>
      </c>
      <c r="AP140" s="224">
        <f>((AP$67-$H$5)/1000)*$N$28*(($C$9/70)^$Z$28)</f>
        <v>1816.2606919645461</v>
      </c>
      <c r="AQ140" s="224">
        <f>((AQ$67-$H$5)/1000)*$N$28*(($C$9/70)^$Z$28)</f>
        <v>1865.3488187743985</v>
      </c>
      <c r="AR140" s="224">
        <f>((AR$67-$H$5)/1000)*$N$28*(($C$9/70)^$Z$28)</f>
        <v>1914.4369455842511</v>
      </c>
      <c r="AS140" s="224">
        <f>((AS$67-$H$5)/1000)*$N$28*(($C$9/70)^$Z$28)</f>
        <v>1963.525072394104</v>
      </c>
      <c r="AT140" s="224">
        <f>((AT$67-$H$5)/1000)*$N$28*(($C$9/70)^$Z$28)</f>
        <v>2012.6131992039564</v>
      </c>
      <c r="AU140" s="224">
        <f>((AU$67-$H$5)/1000)*$N$28*(($C$9/70)^$Z$28)</f>
        <v>2061.7013260138092</v>
      </c>
      <c r="AV140" s="224">
        <f>((AV$67-$H$5)/1000)*$N$28*(($C$9/70)^$Z$28)</f>
        <v>2110.7894528236616</v>
      </c>
      <c r="AW140" s="224">
        <f>((AW$67-$H$5)/1000)*$N$28*(($C$9/70)^$Z$28)</f>
        <v>2159.8775796335144</v>
      </c>
      <c r="AX140" s="224">
        <f>((AX$67-$H$5)/1000)*$N$28*(($C$9/70)^$Z$28)</f>
        <v>2208.9657064433668</v>
      </c>
      <c r="AY140" s="224">
        <f>((AY$67-$H$5)/1000)*$N$28*(($C$9/70)^$Z$28)</f>
        <v>2258.0538332532192</v>
      </c>
      <c r="AZ140" s="224">
        <f>((AZ$67-$H$5)/1000)*$N$28*(($C$9/70)^$Z$28)</f>
        <v>2307.1419600630725</v>
      </c>
      <c r="BA140" s="224">
        <f>((BA$67-$H$5)/1000)*$N$28*(($C$9/70)^$Z$28)</f>
        <v>2356.2300868729249</v>
      </c>
      <c r="BB140" s="224">
        <f>((BB$67-$H$5)/1000)*$N$28*(($C$9/70)^$Z$28)</f>
        <v>2405.3182136827772</v>
      </c>
      <c r="BC140" s="224">
        <f>((BC$67-$H$5)/1000)*$N$28*(($C$9/70)^$Z$28)</f>
        <v>2454.4063404926301</v>
      </c>
      <c r="BD140" s="224">
        <f>((BD$67-$H$5)/1000)*$N$28*(($C$9/70)^$Z$28)</f>
        <v>2503.4944673024825</v>
      </c>
      <c r="BE140" s="224">
        <f>((BE$67-$H$5)/1000)*$N$28*(($C$9/70)^$Z$28)</f>
        <v>2552.5825941123353</v>
      </c>
      <c r="BF140" s="223">
        <f>((BF$67-$H$5)/1000)*$N$28*(($C$9/70)^$Z$28)</f>
        <v>2601.6707209221877</v>
      </c>
    </row>
    <row r="141" spans="1:58" ht="15.75" thickBot="1" x14ac:dyDescent="0.3">
      <c r="A141" s="24"/>
      <c r="B141" s="222" t="s">
        <v>73</v>
      </c>
      <c r="C141" s="221"/>
      <c r="D141" s="219" t="s">
        <v>66</v>
      </c>
      <c r="E141" s="220">
        <v>400</v>
      </c>
      <c r="F141" s="220">
        <v>360</v>
      </c>
      <c r="G141" s="219" t="s">
        <v>65</v>
      </c>
      <c r="H141" s="218">
        <f>((H$67-$H$5)/1000)*$Q$28*(($C$9/70)^$AC$28)</f>
        <v>250.37977592106759</v>
      </c>
      <c r="I141" s="218">
        <f>((I$67-$H$5)/1000)*$Q$28*(($C$9/70)^$AC$28)</f>
        <v>333.83970122809012</v>
      </c>
      <c r="J141" s="217">
        <f>((J$67-$H$5)/1000)*$Q$28*(($C$9/70)^$AC$28)</f>
        <v>417.29962653511262</v>
      </c>
      <c r="K141" s="217">
        <f>((K$67-$H$5)/1000)*$Q$28*(($C$9/70)^$AC$28)</f>
        <v>500.75955184213518</v>
      </c>
      <c r="L141" s="217">
        <f>((L$67-$H$5)/1000)*$Q$28*(($C$9/70)^$AC$28)</f>
        <v>584.21947714915768</v>
      </c>
      <c r="M141" s="217">
        <f>((M$67-$H$5)/1000)*$Q$28*(($C$9/70)^$AC$28)</f>
        <v>667.67940245618024</v>
      </c>
      <c r="N141" s="217">
        <f>((N$67-$H$5)/1000)*$Q$28*(($C$9/70)^$AC$28)</f>
        <v>751.13932776320291</v>
      </c>
      <c r="O141" s="217">
        <f>((O$67-$H$5)/1000)*$Q$28*(($C$9/70)^$AC$28)</f>
        <v>834.59925307022525</v>
      </c>
      <c r="P141" s="217">
        <f>((P$67-$H$5)/1000)*$Q$28*(($C$9/70)^$AC$28)</f>
        <v>918.05917837724792</v>
      </c>
      <c r="Q141" s="217">
        <f>((Q$67-$H$5)/1000)*$Q$28*(($C$9/70)^$AC$28)</f>
        <v>1001.5191036842704</v>
      </c>
      <c r="R141" s="217">
        <f>((R$67-$H$5)/1000)*$Q$28*(($C$9/70)^$AC$28)</f>
        <v>1084.9790289912928</v>
      </c>
      <c r="S141" s="217">
        <f>((S$67-$H$5)/1000)*$Q$28*(($C$9/70)^$AC$28)</f>
        <v>1168.4389542983154</v>
      </c>
      <c r="T141" s="217">
        <f>((T$67-$H$5)/1000)*$Q$28*(($C$9/70)^$AC$28)</f>
        <v>1251.8988796053379</v>
      </c>
      <c r="U141" s="217">
        <f>((U$67-$H$5)/1000)*$Q$28*(($C$9/70)^$AC$28)</f>
        <v>1335.3588049123605</v>
      </c>
      <c r="V141" s="217">
        <f>((V$67-$H$5)/1000)*$Q$28*(($C$9/70)^$AC$28)</f>
        <v>1418.8187302193828</v>
      </c>
      <c r="W141" s="217">
        <f>((W$67-$H$5)/1000)*$Q$28*(($C$9/70)^$AC$28)</f>
        <v>1502.2786555264058</v>
      </c>
      <c r="X141" s="217">
        <f>((X$67-$H$5)/1000)*$Q$28*(($C$9/70)^$AC$28)</f>
        <v>1585.7385808334279</v>
      </c>
      <c r="Y141" s="217">
        <f>((Y$67-$H$5)/1000)*$Q$28*(($C$9/70)^$AC$28)</f>
        <v>1669.1985061404505</v>
      </c>
      <c r="Z141" s="217">
        <f>((Z$67-$H$5)/1000)*$Q$28*(($C$9/70)^$AC$28)</f>
        <v>1752.6584314474733</v>
      </c>
      <c r="AA141" s="217">
        <f>((AA$67-$H$5)/1000)*$Q$28*(($C$9/70)^$AC$28)</f>
        <v>1836.1183567544958</v>
      </c>
      <c r="AB141" s="217">
        <f>((AB$67-$H$5)/1000)*$Q$28*(($C$9/70)^$AC$28)</f>
        <v>1919.5782820615182</v>
      </c>
      <c r="AC141" s="217">
        <f>((AC$67-$H$5)/1000)*$Q$28*(($C$9/70)^$AC$28)</f>
        <v>2003.0382073685407</v>
      </c>
      <c r="AD141" s="217">
        <f>((AD$67-$H$5)/1000)*$Q$28*(($C$9/70)^$AC$28)</f>
        <v>2086.4981326755633</v>
      </c>
      <c r="AE141" s="217">
        <f>((AE$67-$H$5)/1000)*$Q$28*(($C$9/70)^$AC$28)</f>
        <v>2169.9580579825856</v>
      </c>
      <c r="AF141" s="217">
        <f>((AF$67-$H$5)/1000)*$Q$28*(($C$9/70)^$AC$28)</f>
        <v>2253.4179832896084</v>
      </c>
      <c r="AG141" s="217">
        <f>((AG$67-$H$5)/1000)*$Q$28*(($C$9/70)^$AC$28)</f>
        <v>2336.8779085966307</v>
      </c>
      <c r="AH141" s="217">
        <f>((AH$67-$H$5)/1000)*$Q$28*(($C$9/70)^$AC$28)</f>
        <v>2420.3378339036535</v>
      </c>
      <c r="AI141" s="217">
        <f>((AI$67-$H$5)/1000)*$Q$28*(($C$9/70)^$AC$28)</f>
        <v>2503.7977592106758</v>
      </c>
      <c r="AJ141" s="217">
        <f>((AJ$67-$H$5)/1000)*$Q$28*(($C$9/70)^$AC$28)</f>
        <v>2587.2576845176986</v>
      </c>
      <c r="AK141" s="217">
        <f>((AK$67-$H$5)/1000)*$Q$28*(($C$9/70)^$AC$28)</f>
        <v>2670.717609824721</v>
      </c>
      <c r="AL141" s="217">
        <f>((AL$67-$H$5)/1000)*$Q$28*(($C$9/70)^$AC$28)</f>
        <v>2754.1775351317428</v>
      </c>
      <c r="AM141" s="217">
        <f>((AM$67-$H$5)/1000)*$Q$28*(($C$9/70)^$AC$28)</f>
        <v>2837.6374604387656</v>
      </c>
      <c r="AN141" s="217">
        <f>((AN$67-$H$5)/1000)*$Q$28*(($C$9/70)^$AC$28)</f>
        <v>2921.0973857457889</v>
      </c>
      <c r="AO141" s="217">
        <f>((AO$67-$H$5)/1000)*$Q$28*(($C$9/70)^$AC$28)</f>
        <v>3004.5573110528117</v>
      </c>
      <c r="AP141" s="217">
        <f>((AP$67-$H$5)/1000)*$Q$28*(($C$9/70)^$AC$28)</f>
        <v>3088.017236359834</v>
      </c>
      <c r="AQ141" s="217">
        <f>((AQ$67-$H$5)/1000)*$Q$28*(($C$9/70)^$AC$28)</f>
        <v>3171.4771616668559</v>
      </c>
      <c r="AR141" s="217">
        <f>((AR$67-$H$5)/1000)*$Q$28*(($C$9/70)^$AC$28)</f>
        <v>3254.9370869738786</v>
      </c>
      <c r="AS141" s="217">
        <f>((AS$67-$H$5)/1000)*$Q$28*(($C$9/70)^$AC$28)</f>
        <v>3338.397012280901</v>
      </c>
      <c r="AT141" s="217">
        <f>((AT$67-$H$5)/1000)*$Q$28*(($C$9/70)^$AC$28)</f>
        <v>3421.8569375879233</v>
      </c>
      <c r="AU141" s="217">
        <f>((AU$67-$H$5)/1000)*$Q$28*(($C$9/70)^$AC$28)</f>
        <v>3505.3168628949466</v>
      </c>
      <c r="AV141" s="217">
        <f>((AV$67-$H$5)/1000)*$Q$28*(($C$9/70)^$AC$28)</f>
        <v>3588.7767882019684</v>
      </c>
      <c r="AW141" s="217">
        <f>((AW$67-$H$5)/1000)*$Q$28*(($C$9/70)^$AC$28)</f>
        <v>3672.2367135089917</v>
      </c>
      <c r="AX141" s="217">
        <f>((AX$67-$H$5)/1000)*$Q$28*(($C$9/70)^$AC$28)</f>
        <v>3755.6966388160135</v>
      </c>
      <c r="AY141" s="217">
        <f>((AY$67-$H$5)/1000)*$Q$28*(($C$9/70)^$AC$28)</f>
        <v>3839.1565641230363</v>
      </c>
      <c r="AZ141" s="217">
        <f>((AZ$67-$H$5)/1000)*$Q$28*(($C$9/70)^$AC$28)</f>
        <v>3922.6164894300591</v>
      </c>
      <c r="BA141" s="217">
        <f>((BA$67-$H$5)/1000)*$Q$28*(($C$9/70)^$AC$28)</f>
        <v>4006.0764147370814</v>
      </c>
      <c r="BB141" s="217">
        <f>((BB$67-$H$5)/1000)*$Q$28*(($C$9/70)^$AC$28)</f>
        <v>4089.5363400441047</v>
      </c>
      <c r="BC141" s="217">
        <f>((BC$67-$H$5)/1000)*$Q$28*(($C$9/70)^$AC$28)</f>
        <v>4172.9962653511266</v>
      </c>
      <c r="BD141" s="217">
        <f>((BD$67-$H$5)/1000)*$Q$28*(($C$9/70)^$AC$28)</f>
        <v>4256.4561906581484</v>
      </c>
      <c r="BE141" s="217">
        <f>((BE$67-$H$5)/1000)*$Q$28*(($C$9/70)^$AC$28)</f>
        <v>4339.9161159651712</v>
      </c>
      <c r="BF141" s="216">
        <f>((BF$67-$H$5)/1000)*$Q$28*(($C$9/70)^$AC$28)</f>
        <v>4423.376041272194</v>
      </c>
    </row>
    <row r="142" spans="1:58" x14ac:dyDescent="0.25">
      <c r="A142" s="24"/>
      <c r="B142" s="215" t="s">
        <v>72</v>
      </c>
      <c r="C142" s="214"/>
      <c r="D142" s="212" t="s">
        <v>66</v>
      </c>
      <c r="E142" s="213">
        <v>500</v>
      </c>
      <c r="F142" s="213">
        <v>260</v>
      </c>
      <c r="G142" s="212" t="s">
        <v>36</v>
      </c>
      <c r="H142" s="211">
        <f>((H$67-$H$5)/1000)*$M$29*(($C$9/70)^$Y$29)</f>
        <v>157.63468193338909</v>
      </c>
      <c r="I142" s="211">
        <f>((I$67-$H$5)/1000)*$M$29*(($C$9/70)^$Y$29)</f>
        <v>210.17957591118551</v>
      </c>
      <c r="J142" s="210">
        <f>((J$67-$H$5)/1000)*$M$29*(($C$9/70)^$Y$29)</f>
        <v>262.72446988898184</v>
      </c>
      <c r="K142" s="210">
        <f>((K$67-$H$5)/1000)*$M$29*(($C$9/70)^$Y$29)</f>
        <v>315.26936386677818</v>
      </c>
      <c r="L142" s="210">
        <f>((L$67-$H$5)/1000)*$M$29*(($C$9/70)^$Y$29)</f>
        <v>367.81425784457451</v>
      </c>
      <c r="M142" s="210">
        <f>((M$67-$H$5)/1000)*$M$29*(($C$9/70)^$Y$29)</f>
        <v>420.35915182237102</v>
      </c>
      <c r="N142" s="210">
        <f>((N$67-$H$5)/1000)*$M$29*(($C$9/70)^$Y$29)</f>
        <v>472.9040458001673</v>
      </c>
      <c r="O142" s="210">
        <f>((O$67-$H$5)/1000)*$M$29*(($C$9/70)^$Y$29)</f>
        <v>525.44893977796369</v>
      </c>
      <c r="P142" s="210">
        <f>((P$67-$H$5)/1000)*$M$29*(($C$9/70)^$Y$29)</f>
        <v>577.99383375576008</v>
      </c>
      <c r="Q142" s="210">
        <f>((Q$67-$H$5)/1000)*$M$29*(($C$9/70)^$Y$29)</f>
        <v>630.53872773355636</v>
      </c>
      <c r="R142" s="210">
        <f>((R$67-$H$5)/1000)*$M$29*(($C$9/70)^$Y$29)</f>
        <v>683.08362171135275</v>
      </c>
      <c r="S142" s="210">
        <f>((S$67-$H$5)/1000)*$M$29*(($C$9/70)^$Y$29)</f>
        <v>735.62851568914903</v>
      </c>
      <c r="T142" s="210">
        <f>((T$67-$H$5)/1000)*$M$29*(($C$9/70)^$Y$29)</f>
        <v>788.17340966694553</v>
      </c>
      <c r="U142" s="210">
        <f>((U$67-$H$5)/1000)*$M$29*(($C$9/70)^$Y$29)</f>
        <v>840.71830364474204</v>
      </c>
      <c r="V142" s="210">
        <f>((V$67-$H$5)/1000)*$M$29*(($C$9/70)^$Y$29)</f>
        <v>893.26319762253831</v>
      </c>
      <c r="W142" s="210">
        <f>((W$67-$H$5)/1000)*$M$29*(($C$9/70)^$Y$29)</f>
        <v>945.80809160033459</v>
      </c>
      <c r="X142" s="210">
        <f>((X$67-$H$5)/1000)*$M$29*(($C$9/70)^$Y$29)</f>
        <v>998.35298557813098</v>
      </c>
      <c r="Y142" s="210">
        <f>((Y$67-$H$5)/1000)*$M$29*(($C$9/70)^$Y$29)</f>
        <v>1050.8978795559274</v>
      </c>
      <c r="Z142" s="210">
        <f>((Z$67-$H$5)/1000)*$M$29*(($C$9/70)^$Y$29)</f>
        <v>1103.4427735337238</v>
      </c>
      <c r="AA142" s="210">
        <f>((AA$67-$H$5)/1000)*$M$29*(($C$9/70)^$Y$29)</f>
        <v>1155.9876675115202</v>
      </c>
      <c r="AB142" s="210">
        <f>((AB$67-$H$5)/1000)*$M$29*(($C$9/70)^$Y$29)</f>
        <v>1208.5325614893165</v>
      </c>
      <c r="AC142" s="210">
        <f>((AC$67-$H$5)/1000)*$M$29*(($C$9/70)^$Y$29)</f>
        <v>1261.0774554671127</v>
      </c>
      <c r="AD142" s="210">
        <f>((AD$67-$H$5)/1000)*$M$29*(($C$9/70)^$Y$29)</f>
        <v>1313.6223494449093</v>
      </c>
      <c r="AE142" s="210">
        <f>((AE$67-$H$5)/1000)*$M$29*(($C$9/70)^$Y$29)</f>
        <v>1366.1672434227055</v>
      </c>
      <c r="AF142" s="210">
        <f>((AF$67-$H$5)/1000)*$M$29*(($C$9/70)^$Y$29)</f>
        <v>1418.7121374005021</v>
      </c>
      <c r="AG142" s="210">
        <f>((AG$67-$H$5)/1000)*$M$29*(($C$9/70)^$Y$29)</f>
        <v>1471.2570313782981</v>
      </c>
      <c r="AH142" s="210">
        <f>((AH$67-$H$5)/1000)*$M$29*(($C$9/70)^$Y$29)</f>
        <v>1523.8019253560947</v>
      </c>
      <c r="AI142" s="210">
        <f>((AI$67-$H$5)/1000)*$M$29*(($C$9/70)^$Y$29)</f>
        <v>1576.3468193338911</v>
      </c>
      <c r="AJ142" s="210">
        <f>((AJ$67-$H$5)/1000)*$M$29*(($C$9/70)^$Y$29)</f>
        <v>1628.8917133116875</v>
      </c>
      <c r="AK142" s="210">
        <f>((AK$67-$H$5)/1000)*$M$29*(($C$9/70)^$Y$29)</f>
        <v>1681.4366072894841</v>
      </c>
      <c r="AL142" s="210">
        <f>((AL$67-$H$5)/1000)*$M$29*(($C$9/70)^$Y$29)</f>
        <v>1733.98150126728</v>
      </c>
      <c r="AM142" s="210">
        <f>((AM$67-$H$5)/1000)*$M$29*(($C$9/70)^$Y$29)</f>
        <v>1786.5263952450766</v>
      </c>
      <c r="AN142" s="210">
        <f>((AN$67-$H$5)/1000)*$M$29*(($C$9/70)^$Y$29)</f>
        <v>1839.071289222873</v>
      </c>
      <c r="AO142" s="210">
        <f>((AO$67-$H$5)/1000)*$M$29*(($C$9/70)^$Y$29)</f>
        <v>1891.6161832006692</v>
      </c>
      <c r="AP142" s="210">
        <f>((AP$67-$H$5)/1000)*$M$29*(($C$9/70)^$Y$29)</f>
        <v>1944.1610771784658</v>
      </c>
      <c r="AQ142" s="210">
        <f>((AQ$67-$H$5)/1000)*$M$29*(($C$9/70)^$Y$29)</f>
        <v>1996.705971156262</v>
      </c>
      <c r="AR142" s="210">
        <f>((AR$67-$H$5)/1000)*$M$29*(($C$9/70)^$Y$29)</f>
        <v>2049.2508651340586</v>
      </c>
      <c r="AS142" s="210">
        <f>((AS$67-$H$5)/1000)*$M$29*(($C$9/70)^$Y$29)</f>
        <v>2101.7957591118547</v>
      </c>
      <c r="AT142" s="210">
        <f>((AT$67-$H$5)/1000)*$M$29*(($C$9/70)^$Y$29)</f>
        <v>2154.3406530896509</v>
      </c>
      <c r="AU142" s="210">
        <f>((AU$67-$H$5)/1000)*$M$29*(($C$9/70)^$Y$29)</f>
        <v>2206.8855470674475</v>
      </c>
      <c r="AV142" s="210">
        <f>((AV$67-$H$5)/1000)*$M$29*(($C$9/70)^$Y$29)</f>
        <v>2259.4304410452437</v>
      </c>
      <c r="AW142" s="210">
        <f>((AW$67-$H$5)/1000)*$M$29*(($C$9/70)^$Y$29)</f>
        <v>2311.9753350230403</v>
      </c>
      <c r="AX142" s="210">
        <f>((AX$67-$H$5)/1000)*$M$29*(($C$9/70)^$Y$29)</f>
        <v>2364.5202290008365</v>
      </c>
      <c r="AY142" s="210">
        <f>((AY$67-$H$5)/1000)*$M$29*(($C$9/70)^$Y$29)</f>
        <v>2417.0651229786331</v>
      </c>
      <c r="AZ142" s="210">
        <f>((AZ$67-$H$5)/1000)*$M$29*(($C$9/70)^$Y$29)</f>
        <v>2469.6100169564297</v>
      </c>
      <c r="BA142" s="210">
        <f>((BA$67-$H$5)/1000)*$M$29*(($C$9/70)^$Y$29)</f>
        <v>2522.1549109342254</v>
      </c>
      <c r="BB142" s="210">
        <f>((BB$67-$H$5)/1000)*$M$29*(($C$9/70)^$Y$29)</f>
        <v>2574.699804912022</v>
      </c>
      <c r="BC142" s="210">
        <f>((BC$67-$H$5)/1000)*$M$29*(($C$9/70)^$Y$29)</f>
        <v>2627.2446988898187</v>
      </c>
      <c r="BD142" s="210">
        <f>((BD$67-$H$5)/1000)*$M$29*(($C$9/70)^$Y$29)</f>
        <v>2679.7895928676148</v>
      </c>
      <c r="BE142" s="210">
        <f>((BE$67-$H$5)/1000)*$M$29*(($C$9/70)^$Y$29)</f>
        <v>2732.334486845411</v>
      </c>
      <c r="BF142" s="209">
        <f>((BF$67-$H$5)/1000)*$M$29*(($C$9/70)^$Y$29)</f>
        <v>2784.8793808232076</v>
      </c>
    </row>
    <row r="143" spans="1:58" x14ac:dyDescent="0.25">
      <c r="A143" s="24"/>
      <c r="B143" s="208" t="s">
        <v>71</v>
      </c>
      <c r="C143" s="207"/>
      <c r="D143" s="205" t="s">
        <v>66</v>
      </c>
      <c r="E143" s="206">
        <v>500</v>
      </c>
      <c r="F143" s="206">
        <v>300</v>
      </c>
      <c r="G143" s="205" t="s">
        <v>36</v>
      </c>
      <c r="H143" s="204">
        <f>((H$67-$H$5)/1000)*$N$29*(($C$9/70)^$Z$29)</f>
        <v>169.98833401882911</v>
      </c>
      <c r="I143" s="204">
        <f>((I$67-$H$5)/1000)*$N$29*(($C$9/70)^$Z$29)</f>
        <v>226.65111202510545</v>
      </c>
      <c r="J143" s="203">
        <f>((J$67-$H$5)/1000)*$N$29*(($C$9/70)^$Z$29)</f>
        <v>283.31389003138185</v>
      </c>
      <c r="K143" s="203">
        <f>((K$67-$H$5)/1000)*$N$29*(($C$9/70)^$Z$29)</f>
        <v>339.97666803765821</v>
      </c>
      <c r="L143" s="203">
        <f>((L$67-$H$5)/1000)*$N$29*(($C$9/70)^$Z$29)</f>
        <v>396.63944604393453</v>
      </c>
      <c r="M143" s="203">
        <f>((M$67-$H$5)/1000)*$N$29*(($C$9/70)^$Z$29)</f>
        <v>453.3022240502109</v>
      </c>
      <c r="N143" s="203">
        <f>((N$67-$H$5)/1000)*$N$29*(($C$9/70)^$Z$29)</f>
        <v>509.96500205648726</v>
      </c>
      <c r="O143" s="203">
        <f>((O$67-$H$5)/1000)*$N$29*(($C$9/70)^$Z$29)</f>
        <v>566.62778006276369</v>
      </c>
      <c r="P143" s="203">
        <f>((P$67-$H$5)/1000)*$N$29*(($C$9/70)^$Z$29)</f>
        <v>623.29055806904012</v>
      </c>
      <c r="Q143" s="203">
        <f>((Q$67-$H$5)/1000)*$N$29*(($C$9/70)^$Z$29)</f>
        <v>679.95333607531643</v>
      </c>
      <c r="R143" s="203">
        <f>((R$67-$H$5)/1000)*$N$29*(($C$9/70)^$Z$29)</f>
        <v>736.61611408159285</v>
      </c>
      <c r="S143" s="203">
        <f>((S$67-$H$5)/1000)*$N$29*(($C$9/70)^$Z$29)</f>
        <v>793.27889208786905</v>
      </c>
      <c r="T143" s="203">
        <f>((T$67-$H$5)/1000)*$N$29*(($C$9/70)^$Z$29)</f>
        <v>849.94167009414537</v>
      </c>
      <c r="U143" s="203">
        <f>((U$67-$H$5)/1000)*$N$29*(($C$9/70)^$Z$29)</f>
        <v>906.60444810042179</v>
      </c>
      <c r="V143" s="203">
        <f>((V$67-$H$5)/1000)*$N$29*(($C$9/70)^$Z$29)</f>
        <v>963.2672261066981</v>
      </c>
      <c r="W143" s="203">
        <f>((W$67-$H$5)/1000)*$N$29*(($C$9/70)^$Z$29)</f>
        <v>1019.9300041129745</v>
      </c>
      <c r="X143" s="203">
        <f>((X$67-$H$5)/1000)*$N$29*(($C$9/70)^$Z$29)</f>
        <v>1076.5927821192508</v>
      </c>
      <c r="Y143" s="203">
        <f>((Y$67-$H$5)/1000)*$N$29*(($C$9/70)^$Z$29)</f>
        <v>1133.2555601255274</v>
      </c>
      <c r="Z143" s="203">
        <f>((Z$67-$H$5)/1000)*$N$29*(($C$9/70)^$Z$29)</f>
        <v>1189.9183381318037</v>
      </c>
      <c r="AA143" s="203">
        <f>((AA$67-$H$5)/1000)*$N$29*(($C$9/70)^$Z$29)</f>
        <v>1246.5811161380802</v>
      </c>
      <c r="AB143" s="203">
        <f>((AB$67-$H$5)/1000)*$N$29*(($C$9/70)^$Z$29)</f>
        <v>1303.2438941443563</v>
      </c>
      <c r="AC143" s="203">
        <f>((AC$67-$H$5)/1000)*$N$29*(($C$9/70)^$Z$29)</f>
        <v>1359.9066721506329</v>
      </c>
      <c r="AD143" s="203">
        <f>((AD$67-$H$5)/1000)*$N$29*(($C$9/70)^$Z$29)</f>
        <v>1416.5694501569092</v>
      </c>
      <c r="AE143" s="203">
        <f>((AE$67-$H$5)/1000)*$N$29*(($C$9/70)^$Z$29)</f>
        <v>1473.2322281631857</v>
      </c>
      <c r="AF143" s="203">
        <f>((AF$67-$H$5)/1000)*$N$29*(($C$9/70)^$Z$29)</f>
        <v>1529.895006169462</v>
      </c>
      <c r="AG143" s="203">
        <f>((AG$67-$H$5)/1000)*$N$29*(($C$9/70)^$Z$29)</f>
        <v>1586.5577841757381</v>
      </c>
      <c r="AH143" s="203">
        <f>((AH$67-$H$5)/1000)*$N$29*(($C$9/70)^$Z$29)</f>
        <v>1643.2205621820146</v>
      </c>
      <c r="AI143" s="203">
        <f>((AI$67-$H$5)/1000)*$N$29*(($C$9/70)^$Z$29)</f>
        <v>1699.8833401882907</v>
      </c>
      <c r="AJ143" s="203">
        <f>((AJ$67-$H$5)/1000)*$N$29*(($C$9/70)^$Z$29)</f>
        <v>1756.5461181945673</v>
      </c>
      <c r="AK143" s="203">
        <f>((AK$67-$H$5)/1000)*$N$29*(($C$9/70)^$Z$29)</f>
        <v>1813.2088962008436</v>
      </c>
      <c r="AL143" s="203">
        <f>((AL$67-$H$5)/1000)*$N$29*(($C$9/70)^$Z$29)</f>
        <v>1869.8716742071199</v>
      </c>
      <c r="AM143" s="203">
        <f>((AM$67-$H$5)/1000)*$N$29*(($C$9/70)^$Z$29)</f>
        <v>1926.5344522133962</v>
      </c>
      <c r="AN143" s="203">
        <f>((AN$67-$H$5)/1000)*$N$29*(($C$9/70)^$Z$29)</f>
        <v>1983.1972302196727</v>
      </c>
      <c r="AO143" s="203">
        <f>((AO$67-$H$5)/1000)*$N$29*(($C$9/70)^$Z$29)</f>
        <v>2039.8600082259491</v>
      </c>
      <c r="AP143" s="203">
        <f>((AP$67-$H$5)/1000)*$N$29*(($C$9/70)^$Z$29)</f>
        <v>2096.5227862322254</v>
      </c>
      <c r="AQ143" s="203">
        <f>((AQ$67-$H$5)/1000)*$N$29*(($C$9/70)^$Z$29)</f>
        <v>2153.1855642385017</v>
      </c>
      <c r="AR143" s="203">
        <f>((AR$67-$H$5)/1000)*$N$29*(($C$9/70)^$Z$29)</f>
        <v>2209.848342244778</v>
      </c>
      <c r="AS143" s="203">
        <f>((AS$67-$H$5)/1000)*$N$29*(($C$9/70)^$Z$29)</f>
        <v>2266.5111202510548</v>
      </c>
      <c r="AT143" s="203">
        <f>((AT$67-$H$5)/1000)*$N$29*(($C$9/70)^$Z$29)</f>
        <v>2323.1738982573306</v>
      </c>
      <c r="AU143" s="203">
        <f>((AU$67-$H$5)/1000)*$N$29*(($C$9/70)^$Z$29)</f>
        <v>2379.8366762636074</v>
      </c>
      <c r="AV143" s="203">
        <f>((AV$67-$H$5)/1000)*$N$29*(($C$9/70)^$Z$29)</f>
        <v>2436.4994542698837</v>
      </c>
      <c r="AW143" s="203">
        <f>((AW$67-$H$5)/1000)*$N$29*(($C$9/70)^$Z$29)</f>
        <v>2493.1622322761605</v>
      </c>
      <c r="AX143" s="203">
        <f>((AX$67-$H$5)/1000)*$N$29*(($C$9/70)^$Z$29)</f>
        <v>2549.8250102824363</v>
      </c>
      <c r="AY143" s="203">
        <f>((AY$67-$H$5)/1000)*$N$29*(($C$9/70)^$Z$29)</f>
        <v>2606.4877882887126</v>
      </c>
      <c r="AZ143" s="203">
        <f>((AZ$67-$H$5)/1000)*$N$29*(($C$9/70)^$Z$29)</f>
        <v>2663.1505662949894</v>
      </c>
      <c r="BA143" s="203">
        <f>((BA$67-$H$5)/1000)*$N$29*(($C$9/70)^$Z$29)</f>
        <v>2719.8133443012657</v>
      </c>
      <c r="BB143" s="203">
        <f>((BB$67-$H$5)/1000)*$N$29*(($C$9/70)^$Z$29)</f>
        <v>2776.476122307542</v>
      </c>
      <c r="BC143" s="203">
        <f>((BC$67-$H$5)/1000)*$N$29*(($C$9/70)^$Z$29)</f>
        <v>2833.1389003138183</v>
      </c>
      <c r="BD143" s="203">
        <f>((BD$67-$H$5)/1000)*$N$29*(($C$9/70)^$Z$29)</f>
        <v>2889.8016783200942</v>
      </c>
      <c r="BE143" s="203">
        <f>((BE$67-$H$5)/1000)*$N$29*(($C$9/70)^$Z$29)</f>
        <v>2946.4644563263714</v>
      </c>
      <c r="BF143" s="202">
        <f>((BF$67-$H$5)/1000)*$N$29*(($C$9/70)^$Z$29)</f>
        <v>3003.1272343326473</v>
      </c>
    </row>
    <row r="144" spans="1:58" ht="15.75" thickBot="1" x14ac:dyDescent="0.3">
      <c r="A144" s="24"/>
      <c r="B144" s="201" t="s">
        <v>70</v>
      </c>
      <c r="C144" s="200"/>
      <c r="D144" s="198" t="s">
        <v>66</v>
      </c>
      <c r="E144" s="199">
        <v>500</v>
      </c>
      <c r="F144" s="199">
        <v>360</v>
      </c>
      <c r="G144" s="198" t="s">
        <v>65</v>
      </c>
      <c r="H144" s="197">
        <f>((H$67-$H$5)/1000)*$Q$29*(($C$9/70)^$AC$29)</f>
        <v>289.64048233312548</v>
      </c>
      <c r="I144" s="197">
        <f>((I$67-$H$5)/1000)*$Q$29*(($C$9/70)^$AC$29)</f>
        <v>386.18730977750062</v>
      </c>
      <c r="J144" s="196">
        <f>((J$67-$H$5)/1000)*$Q$29*(($C$9/70)^$AC$29)</f>
        <v>482.73413722187576</v>
      </c>
      <c r="K144" s="196">
        <f>((K$67-$H$5)/1000)*$Q$29*(($C$9/70)^$AC$29)</f>
        <v>579.28096466625095</v>
      </c>
      <c r="L144" s="196">
        <f>((L$67-$H$5)/1000)*$Q$29*(($C$9/70)^$AC$29)</f>
        <v>675.82779211062609</v>
      </c>
      <c r="M144" s="196">
        <f>((M$67-$H$5)/1000)*$Q$29*(($C$9/70)^$AC$29)</f>
        <v>772.37461955500123</v>
      </c>
      <c r="N144" s="196">
        <f>((N$67-$H$5)/1000)*$Q$29*(($C$9/70)^$AC$29)</f>
        <v>868.92144699937637</v>
      </c>
      <c r="O144" s="196">
        <f>((O$67-$H$5)/1000)*$Q$29*(($C$9/70)^$AC$29)</f>
        <v>965.46827444375151</v>
      </c>
      <c r="P144" s="196">
        <f>((P$67-$H$5)/1000)*$Q$29*(($C$9/70)^$AC$29)</f>
        <v>1062.0151018881268</v>
      </c>
      <c r="Q144" s="196">
        <f>((Q$67-$H$5)/1000)*$Q$29*(($C$9/70)^$AC$29)</f>
        <v>1158.5619293325019</v>
      </c>
      <c r="R144" s="196">
        <f>((R$67-$H$5)/1000)*$Q$29*(($C$9/70)^$AC$29)</f>
        <v>1255.108756776877</v>
      </c>
      <c r="S144" s="196">
        <f>((S$67-$H$5)/1000)*$Q$29*(($C$9/70)^$AC$29)</f>
        <v>1351.6555842212522</v>
      </c>
      <c r="T144" s="196">
        <f>((T$67-$H$5)/1000)*$Q$29*(($C$9/70)^$AC$29)</f>
        <v>1448.2024116656273</v>
      </c>
      <c r="U144" s="196">
        <f>((U$67-$H$5)/1000)*$Q$29*(($C$9/70)^$AC$29)</f>
        <v>1544.7492391100025</v>
      </c>
      <c r="V144" s="196">
        <f>((V$67-$H$5)/1000)*$Q$29*(($C$9/70)^$AC$29)</f>
        <v>1641.2960665543776</v>
      </c>
      <c r="W144" s="196">
        <f>((W$67-$H$5)/1000)*$Q$29*(($C$9/70)^$AC$29)</f>
        <v>1737.8428939987527</v>
      </c>
      <c r="X144" s="196">
        <f>((X$67-$H$5)/1000)*$Q$29*(($C$9/70)^$AC$29)</f>
        <v>1834.3897214431279</v>
      </c>
      <c r="Y144" s="196">
        <f>((Y$67-$H$5)/1000)*$Q$29*(($C$9/70)^$AC$29)</f>
        <v>1930.936548887503</v>
      </c>
      <c r="Z144" s="196">
        <f>((Z$67-$H$5)/1000)*$Q$29*(($C$9/70)^$AC$29)</f>
        <v>2027.4833763318784</v>
      </c>
      <c r="AA144" s="196">
        <f>((AA$67-$H$5)/1000)*$Q$29*(($C$9/70)^$AC$29)</f>
        <v>2124.0302037762535</v>
      </c>
      <c r="AB144" s="196">
        <f>((AB$67-$H$5)/1000)*$Q$29*(($C$9/70)^$AC$29)</f>
        <v>2220.5770312206287</v>
      </c>
      <c r="AC144" s="196">
        <f>((AC$67-$H$5)/1000)*$Q$29*(($C$9/70)^$AC$29)</f>
        <v>2317.1238586650038</v>
      </c>
      <c r="AD144" s="196">
        <f>((AD$67-$H$5)/1000)*$Q$29*(($C$9/70)^$AC$29)</f>
        <v>2413.6706861093789</v>
      </c>
      <c r="AE144" s="196">
        <f>((AE$67-$H$5)/1000)*$Q$29*(($C$9/70)^$AC$29)</f>
        <v>2510.2175135537541</v>
      </c>
      <c r="AF144" s="196">
        <f>((AF$67-$H$5)/1000)*$Q$29*(($C$9/70)^$AC$29)</f>
        <v>2606.7643409981292</v>
      </c>
      <c r="AG144" s="196">
        <f>((AG$67-$H$5)/1000)*$Q$29*(($C$9/70)^$AC$29)</f>
        <v>2703.3111684425044</v>
      </c>
      <c r="AH144" s="196">
        <f>((AH$67-$H$5)/1000)*$Q$29*(($C$9/70)^$AC$29)</f>
        <v>2799.8579958868795</v>
      </c>
      <c r="AI144" s="196">
        <f>((AI$67-$H$5)/1000)*$Q$29*(($C$9/70)^$AC$29)</f>
        <v>2896.4048233312546</v>
      </c>
      <c r="AJ144" s="196">
        <f>((AJ$67-$H$5)/1000)*$Q$29*(($C$9/70)^$AC$29)</f>
        <v>2992.9516507756298</v>
      </c>
      <c r="AK144" s="196">
        <f>((AK$67-$H$5)/1000)*$Q$29*(($C$9/70)^$AC$29)</f>
        <v>3089.4984782200049</v>
      </c>
      <c r="AL144" s="196">
        <f>((AL$67-$H$5)/1000)*$Q$29*(($C$9/70)^$AC$29)</f>
        <v>3186.0453056643801</v>
      </c>
      <c r="AM144" s="196">
        <f>((AM$67-$H$5)/1000)*$Q$29*(($C$9/70)^$AC$29)</f>
        <v>3282.5921331087552</v>
      </c>
      <c r="AN144" s="196">
        <f>((AN$67-$H$5)/1000)*$Q$29*(($C$9/70)^$AC$29)</f>
        <v>3379.1389605531303</v>
      </c>
      <c r="AO144" s="196">
        <f>((AO$67-$H$5)/1000)*$Q$29*(($C$9/70)^$AC$29)</f>
        <v>3475.6857879975055</v>
      </c>
      <c r="AP144" s="196">
        <f>((AP$67-$H$5)/1000)*$Q$29*(($C$9/70)^$AC$29)</f>
        <v>3572.2326154418811</v>
      </c>
      <c r="AQ144" s="196">
        <f>((AQ$67-$H$5)/1000)*$Q$29*(($C$9/70)^$AC$29)</f>
        <v>3668.7794428862558</v>
      </c>
      <c r="AR144" s="196">
        <f>((AR$67-$H$5)/1000)*$Q$29*(($C$9/70)^$AC$29)</f>
        <v>3765.3262703306309</v>
      </c>
      <c r="AS144" s="196">
        <f>((AS$67-$H$5)/1000)*$Q$29*(($C$9/70)^$AC$29)</f>
        <v>3861.873097775006</v>
      </c>
      <c r="AT144" s="196">
        <f>((AT$67-$H$5)/1000)*$Q$29*(($C$9/70)^$AC$29)</f>
        <v>3958.4199252193812</v>
      </c>
      <c r="AU144" s="196">
        <f>((AU$67-$H$5)/1000)*$Q$29*(($C$9/70)^$AC$29)</f>
        <v>4054.9667526637568</v>
      </c>
      <c r="AV144" s="196">
        <f>((AV$67-$H$5)/1000)*$Q$29*(($C$9/70)^$AC$29)</f>
        <v>4151.5135801081315</v>
      </c>
      <c r="AW144" s="196">
        <f>((AW$67-$H$5)/1000)*$Q$29*(($C$9/70)^$AC$29)</f>
        <v>4248.0604075525071</v>
      </c>
      <c r="AX144" s="196">
        <f>((AX$67-$H$5)/1000)*$Q$29*(($C$9/70)^$AC$29)</f>
        <v>4344.6072349968827</v>
      </c>
      <c r="AY144" s="196">
        <f>((AY$67-$H$5)/1000)*$Q$29*(($C$9/70)^$AC$29)</f>
        <v>4441.1540624412573</v>
      </c>
      <c r="AZ144" s="196">
        <f>((AZ$67-$H$5)/1000)*$Q$29*(($C$9/70)^$AC$29)</f>
        <v>4537.7008898856329</v>
      </c>
      <c r="BA144" s="196">
        <f>((BA$67-$H$5)/1000)*$Q$29*(($C$9/70)^$AC$29)</f>
        <v>4634.2477173300076</v>
      </c>
      <c r="BB144" s="196">
        <f>((BB$67-$H$5)/1000)*$Q$29*(($C$9/70)^$AC$29)</f>
        <v>4730.7945447743832</v>
      </c>
      <c r="BC144" s="196">
        <f>((BC$67-$H$5)/1000)*$Q$29*(($C$9/70)^$AC$29)</f>
        <v>4827.3413722187579</v>
      </c>
      <c r="BD144" s="196">
        <f>((BD$67-$H$5)/1000)*$Q$29*(($C$9/70)^$AC$29)</f>
        <v>4923.8881996631326</v>
      </c>
      <c r="BE144" s="196">
        <f>((BE$67-$H$5)/1000)*$Q$29*(($C$9/70)^$AC$29)</f>
        <v>5020.4350271075082</v>
      </c>
      <c r="BF144" s="195">
        <f>((BF$67-$H$5)/1000)*$Q$29*(($C$9/70)^$AC$29)</f>
        <v>5116.9818545518838</v>
      </c>
    </row>
    <row r="145" spans="1:58" x14ac:dyDescent="0.25">
      <c r="A145" s="24"/>
      <c r="B145" s="194" t="s">
        <v>69</v>
      </c>
      <c r="C145" s="193"/>
      <c r="D145" s="191" t="s">
        <v>66</v>
      </c>
      <c r="E145" s="192">
        <v>600</v>
      </c>
      <c r="F145" s="192">
        <v>260</v>
      </c>
      <c r="G145" s="191" t="s">
        <v>36</v>
      </c>
      <c r="H145" s="190">
        <f>((H$67-$H$5)/1000)*$M$30*(($C$9/70)^$Y$30)</f>
        <v>178.65073073497388</v>
      </c>
      <c r="I145" s="190">
        <f>((I$67-$H$5)/1000)*$M$30*(($C$9/70)^$Y$30)</f>
        <v>238.20097431329847</v>
      </c>
      <c r="J145" s="189">
        <f>((J$67-$H$5)/1000)*$M$30*(($C$9/70)^$Y$30)</f>
        <v>297.75121789162313</v>
      </c>
      <c r="K145" s="189">
        <f>((K$67-$H$5)/1000)*$M$30*(($C$9/70)^$Y$30)</f>
        <v>357.30146146994775</v>
      </c>
      <c r="L145" s="189">
        <f>((L$67-$H$5)/1000)*$M$30*(($C$9/70)^$Y$30)</f>
        <v>416.85170504827232</v>
      </c>
      <c r="M145" s="189">
        <f>((M$67-$H$5)/1000)*$M$30*(($C$9/70)^$Y$30)</f>
        <v>476.40194862659695</v>
      </c>
      <c r="N145" s="189">
        <f>((N$67-$H$5)/1000)*$M$30*(($C$9/70)^$Y$30)</f>
        <v>535.95219220492163</v>
      </c>
      <c r="O145" s="189">
        <f>((O$67-$H$5)/1000)*$M$30*(($C$9/70)^$Y$30)</f>
        <v>595.50243578324626</v>
      </c>
      <c r="P145" s="189">
        <f>((P$67-$H$5)/1000)*$M$30*(($C$9/70)^$Y$30)</f>
        <v>655.05267936157088</v>
      </c>
      <c r="Q145" s="189">
        <f>((Q$67-$H$5)/1000)*$M$30*(($C$9/70)^$Y$30)</f>
        <v>714.60292293989551</v>
      </c>
      <c r="R145" s="189">
        <f>((R$67-$H$5)/1000)*$M$30*(($C$9/70)^$Y$30)</f>
        <v>774.15316651822013</v>
      </c>
      <c r="S145" s="189">
        <f>((S$67-$H$5)/1000)*$M$30*(($C$9/70)^$Y$30)</f>
        <v>833.70341009654464</v>
      </c>
      <c r="T145" s="189">
        <f>((T$67-$H$5)/1000)*$M$30*(($C$9/70)^$Y$30)</f>
        <v>893.25365367486927</v>
      </c>
      <c r="U145" s="189">
        <f>((U$67-$H$5)/1000)*$M$30*(($C$9/70)^$Y$30)</f>
        <v>952.8038972531939</v>
      </c>
      <c r="V145" s="189">
        <f>((V$67-$H$5)/1000)*$M$30*(($C$9/70)^$Y$30)</f>
        <v>1012.3541408315186</v>
      </c>
      <c r="W145" s="189">
        <f>((W$67-$H$5)/1000)*$M$30*(($C$9/70)^$Y$30)</f>
        <v>1071.9043844098433</v>
      </c>
      <c r="X145" s="189">
        <f>((X$67-$H$5)/1000)*$M$30*(($C$9/70)^$Y$30)</f>
        <v>1131.4546279881679</v>
      </c>
      <c r="Y145" s="189">
        <f>((Y$67-$H$5)/1000)*$M$30*(($C$9/70)^$Y$30)</f>
        <v>1191.0048715664925</v>
      </c>
      <c r="Z145" s="189">
        <f>((Z$67-$H$5)/1000)*$M$30*(($C$9/70)^$Y$30)</f>
        <v>1250.5551151448171</v>
      </c>
      <c r="AA145" s="189">
        <f>((AA$67-$H$5)/1000)*$M$30*(($C$9/70)^$Y$30)</f>
        <v>1310.1053587231418</v>
      </c>
      <c r="AB145" s="189">
        <f>((AB$67-$H$5)/1000)*$M$30*(($C$9/70)^$Y$30)</f>
        <v>1369.6556023014662</v>
      </c>
      <c r="AC145" s="189">
        <f>((AC$67-$H$5)/1000)*$M$30*(($C$9/70)^$Y$30)</f>
        <v>1429.205845879791</v>
      </c>
      <c r="AD145" s="189">
        <f>((AD$67-$H$5)/1000)*$M$30*(($C$9/70)^$Y$30)</f>
        <v>1488.7560894581156</v>
      </c>
      <c r="AE145" s="189">
        <f>((AE$67-$H$5)/1000)*$M$30*(($C$9/70)^$Y$30)</f>
        <v>1548.3063330364403</v>
      </c>
      <c r="AF145" s="189">
        <f>((AF$67-$H$5)/1000)*$M$30*(($C$9/70)^$Y$30)</f>
        <v>1607.8565766147649</v>
      </c>
      <c r="AG145" s="189">
        <f>((AG$67-$H$5)/1000)*$M$30*(($C$9/70)^$Y$30)</f>
        <v>1667.4068201930893</v>
      </c>
      <c r="AH145" s="189">
        <f>((AH$67-$H$5)/1000)*$M$30*(($C$9/70)^$Y$30)</f>
        <v>1726.9570637714139</v>
      </c>
      <c r="AI145" s="189">
        <f>((AI$67-$H$5)/1000)*$M$30*(($C$9/70)^$Y$30)</f>
        <v>1786.5073073497385</v>
      </c>
      <c r="AJ145" s="189">
        <f>((AJ$67-$H$5)/1000)*$M$30*(($C$9/70)^$Y$30)</f>
        <v>1846.0575509280632</v>
      </c>
      <c r="AK145" s="189">
        <f>((AK$67-$H$5)/1000)*$M$30*(($C$9/70)^$Y$30)</f>
        <v>1905.6077945063878</v>
      </c>
      <c r="AL145" s="189">
        <f>((AL$67-$H$5)/1000)*$M$30*(($C$9/70)^$Y$30)</f>
        <v>1965.1580380847126</v>
      </c>
      <c r="AM145" s="189">
        <f>((AM$67-$H$5)/1000)*$M$30*(($C$9/70)^$Y$30)</f>
        <v>2024.7082816630373</v>
      </c>
      <c r="AN145" s="189">
        <f>((AN$67-$H$5)/1000)*$M$30*(($C$9/70)^$Y$30)</f>
        <v>2084.2585252413619</v>
      </c>
      <c r="AO145" s="189">
        <f>((AO$67-$H$5)/1000)*$M$30*(($C$9/70)^$Y$30)</f>
        <v>2143.8087688196865</v>
      </c>
      <c r="AP145" s="189">
        <f>((AP$67-$H$5)/1000)*$M$30*(($C$9/70)^$Y$30)</f>
        <v>2203.3590123980111</v>
      </c>
      <c r="AQ145" s="189">
        <f>((AQ$67-$H$5)/1000)*$M$30*(($C$9/70)^$Y$30)</f>
        <v>2262.9092559763358</v>
      </c>
      <c r="AR145" s="189">
        <f>((AR$67-$H$5)/1000)*$M$30*(($C$9/70)^$Y$30)</f>
        <v>2322.4594995546604</v>
      </c>
      <c r="AS145" s="189">
        <f>((AS$67-$H$5)/1000)*$M$30*(($C$9/70)^$Y$30)</f>
        <v>2382.009743132985</v>
      </c>
      <c r="AT145" s="189">
        <f>((AT$67-$H$5)/1000)*$M$30*(($C$9/70)^$Y$30)</f>
        <v>2441.5599867113092</v>
      </c>
      <c r="AU145" s="189">
        <f>((AU$67-$H$5)/1000)*$M$30*(($C$9/70)^$Y$30)</f>
        <v>2501.1102302896343</v>
      </c>
      <c r="AV145" s="189">
        <f>((AV$67-$H$5)/1000)*$M$30*(($C$9/70)^$Y$30)</f>
        <v>2560.6604738679584</v>
      </c>
      <c r="AW145" s="189">
        <f>((AW$67-$H$5)/1000)*$M$30*(($C$9/70)^$Y$30)</f>
        <v>2620.2107174462835</v>
      </c>
      <c r="AX145" s="189">
        <f>((AX$67-$H$5)/1000)*$M$30*(($C$9/70)^$Y$30)</f>
        <v>2679.7609610246077</v>
      </c>
      <c r="AY145" s="189">
        <f>((AY$67-$H$5)/1000)*$M$30*(($C$9/70)^$Y$30)</f>
        <v>2739.3112046029323</v>
      </c>
      <c r="AZ145" s="189">
        <f>((AZ$67-$H$5)/1000)*$M$30*(($C$9/70)^$Y$30)</f>
        <v>2798.8614481812574</v>
      </c>
      <c r="BA145" s="189">
        <f>((BA$67-$H$5)/1000)*$M$30*(($C$9/70)^$Y$30)</f>
        <v>2858.411691759582</v>
      </c>
      <c r="BB145" s="189">
        <f>((BB$67-$H$5)/1000)*$M$30*(($C$9/70)^$Y$30)</f>
        <v>2917.9619353379067</v>
      </c>
      <c r="BC145" s="189">
        <f>((BC$67-$H$5)/1000)*$M$30*(($C$9/70)^$Y$30)</f>
        <v>2977.5121789162313</v>
      </c>
      <c r="BD145" s="189">
        <f>((BD$67-$H$5)/1000)*$M$30*(($C$9/70)^$Y$30)</f>
        <v>3037.0624224945554</v>
      </c>
      <c r="BE145" s="189">
        <f>((BE$67-$H$5)/1000)*$M$30*(($C$9/70)^$Y$30)</f>
        <v>3096.6126660728805</v>
      </c>
      <c r="BF145" s="188">
        <f>((BF$67-$H$5)/1000)*$M$30*(($C$9/70)^$Y$30)</f>
        <v>3156.1629096512047</v>
      </c>
    </row>
    <row r="146" spans="1:58" x14ac:dyDescent="0.25">
      <c r="A146" s="24"/>
      <c r="B146" s="187" t="s">
        <v>68</v>
      </c>
      <c r="C146" s="186"/>
      <c r="D146" s="184" t="s">
        <v>66</v>
      </c>
      <c r="E146" s="185">
        <v>600</v>
      </c>
      <c r="F146" s="185">
        <v>300</v>
      </c>
      <c r="G146" s="184" t="s">
        <v>36</v>
      </c>
      <c r="H146" s="183">
        <f>((H$67-$H$5)/1000)*$N$30*(($C$9/70)^$Z$30)</f>
        <v>192.65138684212468</v>
      </c>
      <c r="I146" s="183">
        <f>((I$67-$H$5)/1000)*$N$30*(($C$9/70)^$Z$30)</f>
        <v>256.86851578949961</v>
      </c>
      <c r="J146" s="182">
        <f>((J$67-$H$5)/1000)*$N$30*(($C$9/70)^$Z$30)</f>
        <v>321.08564473687449</v>
      </c>
      <c r="K146" s="182">
        <f>((K$67-$H$5)/1000)*$N$30*(($C$9/70)^$Z$30)</f>
        <v>385.30277368424936</v>
      </c>
      <c r="L146" s="182">
        <f>((L$67-$H$5)/1000)*$N$30*(($C$9/70)^$Z$30)</f>
        <v>449.51990263162423</v>
      </c>
      <c r="M146" s="182">
        <f>((M$67-$H$5)/1000)*$N$30*(($C$9/70)^$Z$30)</f>
        <v>513.73703157899922</v>
      </c>
      <c r="N146" s="182">
        <f>((N$67-$H$5)/1000)*$N$30*(($C$9/70)^$Z$30)</f>
        <v>577.95416052637415</v>
      </c>
      <c r="O146" s="182">
        <f>((O$67-$H$5)/1000)*$N$30*(($C$9/70)^$Z$30)</f>
        <v>642.17128947374897</v>
      </c>
      <c r="P146" s="182">
        <f>((P$67-$H$5)/1000)*$N$30*(($C$9/70)^$Z$30)</f>
        <v>706.3884184211239</v>
      </c>
      <c r="Q146" s="182">
        <f>((Q$67-$H$5)/1000)*$N$30*(($C$9/70)^$Z$30)</f>
        <v>770.60554736849872</v>
      </c>
      <c r="R146" s="182">
        <f>((R$67-$H$5)/1000)*$N$30*(($C$9/70)^$Z$30)</f>
        <v>834.82267631587365</v>
      </c>
      <c r="S146" s="182">
        <f>((S$67-$H$5)/1000)*$N$30*(($C$9/70)^$Z$30)</f>
        <v>899.03980526324847</v>
      </c>
      <c r="T146" s="182">
        <f>((T$67-$H$5)/1000)*$N$30*(($C$9/70)^$Z$30)</f>
        <v>963.25693421062351</v>
      </c>
      <c r="U146" s="182">
        <f>((U$67-$H$5)/1000)*$N$30*(($C$9/70)^$Z$30)</f>
        <v>1027.4740631579984</v>
      </c>
      <c r="V146" s="182">
        <f>((V$67-$H$5)/1000)*$N$30*(($C$9/70)^$Z$30)</f>
        <v>1091.6911921053731</v>
      </c>
      <c r="W146" s="182">
        <f>((W$67-$H$5)/1000)*$N$30*(($C$9/70)^$Z$30)</f>
        <v>1155.9083210527483</v>
      </c>
      <c r="X146" s="182">
        <f>((X$67-$H$5)/1000)*$N$30*(($C$9/70)^$Z$30)</f>
        <v>1220.125450000123</v>
      </c>
      <c r="Y146" s="182">
        <f>((Y$67-$H$5)/1000)*$N$30*(($C$9/70)^$Z$30)</f>
        <v>1284.3425789474979</v>
      </c>
      <c r="Z146" s="182">
        <f>((Z$67-$H$5)/1000)*$N$30*(($C$9/70)^$Z$30)</f>
        <v>1348.5597078948729</v>
      </c>
      <c r="AA146" s="182">
        <f>((AA$67-$H$5)/1000)*$N$30*(($C$9/70)^$Z$30)</f>
        <v>1412.7768368422478</v>
      </c>
      <c r="AB146" s="182">
        <f>((AB$67-$H$5)/1000)*$N$30*(($C$9/70)^$Z$30)</f>
        <v>1476.9939657896225</v>
      </c>
      <c r="AC146" s="182">
        <f>((AC$67-$H$5)/1000)*$N$30*(($C$9/70)^$Z$30)</f>
        <v>1541.2110947369974</v>
      </c>
      <c r="AD146" s="182">
        <f>((AD$67-$H$5)/1000)*$N$30*(($C$9/70)^$Z$30)</f>
        <v>1605.4282236843726</v>
      </c>
      <c r="AE146" s="182">
        <f>((AE$67-$H$5)/1000)*$N$30*(($C$9/70)^$Z$30)</f>
        <v>1669.6453526317473</v>
      </c>
      <c r="AF146" s="182">
        <f>((AF$67-$H$5)/1000)*$N$30*(($C$9/70)^$Z$30)</f>
        <v>1733.8624815791222</v>
      </c>
      <c r="AG146" s="182">
        <f>((AG$67-$H$5)/1000)*$N$30*(($C$9/70)^$Z$30)</f>
        <v>1798.0796105264969</v>
      </c>
      <c r="AH146" s="182">
        <f>((AH$67-$H$5)/1000)*$N$30*(($C$9/70)^$Z$30)</f>
        <v>1862.2967394738719</v>
      </c>
      <c r="AI146" s="182">
        <f>((AI$67-$H$5)/1000)*$N$30*(($C$9/70)^$Z$30)</f>
        <v>1926.513868421247</v>
      </c>
      <c r="AJ146" s="182">
        <f>((AJ$67-$H$5)/1000)*$N$30*(($C$9/70)^$Z$30)</f>
        <v>1990.730997368622</v>
      </c>
      <c r="AK146" s="182">
        <f>((AK$67-$H$5)/1000)*$N$30*(($C$9/70)^$Z$30)</f>
        <v>2054.9481263159969</v>
      </c>
      <c r="AL146" s="182">
        <f>((AL$67-$H$5)/1000)*$N$30*(($C$9/70)^$Z$30)</f>
        <v>2119.1652552633714</v>
      </c>
      <c r="AM146" s="182">
        <f>((AM$67-$H$5)/1000)*$N$30*(($C$9/70)^$Z$30)</f>
        <v>2183.3823842107463</v>
      </c>
      <c r="AN146" s="182">
        <f>((AN$67-$H$5)/1000)*$N$30*(($C$9/70)^$Z$30)</f>
        <v>2247.5995131581212</v>
      </c>
      <c r="AO146" s="182">
        <f>((AO$67-$H$5)/1000)*$N$30*(($C$9/70)^$Z$30)</f>
        <v>2311.8166421054966</v>
      </c>
      <c r="AP146" s="182">
        <f>((AP$67-$H$5)/1000)*$N$30*(($C$9/70)^$Z$30)</f>
        <v>2376.0337710528715</v>
      </c>
      <c r="AQ146" s="182">
        <f>((AQ$67-$H$5)/1000)*$N$30*(($C$9/70)^$Z$30)</f>
        <v>2440.250900000246</v>
      </c>
      <c r="AR146" s="182">
        <f>((AR$67-$H$5)/1000)*$N$30*(($C$9/70)^$Z$30)</f>
        <v>2504.468028947621</v>
      </c>
      <c r="AS146" s="182">
        <f>((AS$67-$H$5)/1000)*$N$30*(($C$9/70)^$Z$30)</f>
        <v>2568.6851578949959</v>
      </c>
      <c r="AT146" s="182">
        <f>((AT$67-$H$5)/1000)*$N$30*(($C$9/70)^$Z$30)</f>
        <v>2632.9022868423704</v>
      </c>
      <c r="AU146" s="182">
        <f>((AU$67-$H$5)/1000)*$N$30*(($C$9/70)^$Z$30)</f>
        <v>2697.1194157897457</v>
      </c>
      <c r="AV146" s="182">
        <f>((AV$67-$H$5)/1000)*$N$30*(($C$9/70)^$Z$30)</f>
        <v>2761.3365447371207</v>
      </c>
      <c r="AW146" s="182">
        <f>((AW$67-$H$5)/1000)*$N$30*(($C$9/70)^$Z$30)</f>
        <v>2825.5536736844956</v>
      </c>
      <c r="AX146" s="182">
        <f>((AX$67-$H$5)/1000)*$N$30*(($C$9/70)^$Z$30)</f>
        <v>2889.7708026318705</v>
      </c>
      <c r="AY146" s="182">
        <f>((AY$67-$H$5)/1000)*$N$30*(($C$9/70)^$Z$30)</f>
        <v>2953.987931579245</v>
      </c>
      <c r="AZ146" s="182">
        <f>((AZ$67-$H$5)/1000)*$N$30*(($C$9/70)^$Z$30)</f>
        <v>3018.2050605266199</v>
      </c>
      <c r="BA146" s="182">
        <f>((BA$67-$H$5)/1000)*$N$30*(($C$9/70)^$Z$30)</f>
        <v>3082.4221894739949</v>
      </c>
      <c r="BB146" s="182">
        <f>((BB$67-$H$5)/1000)*$N$30*(($C$9/70)^$Z$30)</f>
        <v>3146.6393184213703</v>
      </c>
      <c r="BC146" s="182">
        <f>((BC$67-$H$5)/1000)*$N$30*(($C$9/70)^$Z$30)</f>
        <v>3210.8564473687452</v>
      </c>
      <c r="BD146" s="182">
        <f>((BD$67-$H$5)/1000)*$N$30*(($C$9/70)^$Z$30)</f>
        <v>3275.0735763161197</v>
      </c>
      <c r="BE146" s="182">
        <f>((BE$67-$H$5)/1000)*$N$30*(($C$9/70)^$Z$30)</f>
        <v>3339.2907052634946</v>
      </c>
      <c r="BF146" s="181">
        <f>((BF$67-$H$5)/1000)*$N$30*(($C$9/70)^$Z$30)</f>
        <v>3403.5078342108695</v>
      </c>
    </row>
    <row r="147" spans="1:58" ht="15.75" thickBot="1" x14ac:dyDescent="0.3">
      <c r="A147" s="24"/>
      <c r="B147" s="180" t="s">
        <v>67</v>
      </c>
      <c r="C147" s="179"/>
      <c r="D147" s="177" t="s">
        <v>66</v>
      </c>
      <c r="E147" s="178">
        <v>600</v>
      </c>
      <c r="F147" s="178">
        <v>360</v>
      </c>
      <c r="G147" s="177" t="s">
        <v>65</v>
      </c>
      <c r="H147" s="176">
        <f>((H$67-$H$5)/1000)*$Q$30*(($C$9/70)^$AC$30)</f>
        <v>332.38956411652333</v>
      </c>
      <c r="I147" s="176">
        <f>((I$67-$H$5)/1000)*$Q$30*(($C$9/70)^$AC$30)</f>
        <v>443.18608548869781</v>
      </c>
      <c r="J147" s="175">
        <f>((J$67-$H$5)/1000)*$Q$30*(($C$9/70)^$AC$30)</f>
        <v>553.98260686087224</v>
      </c>
      <c r="K147" s="175">
        <f>((K$67-$H$5)/1000)*$Q$30*(($C$9/70)^$AC$30)</f>
        <v>664.77912823304666</v>
      </c>
      <c r="L147" s="175">
        <f>((L$67-$H$5)/1000)*$Q$30*(($C$9/70)^$AC$30)</f>
        <v>775.57564960522109</v>
      </c>
      <c r="M147" s="175">
        <f>((M$67-$H$5)/1000)*$Q$30*(($C$9/70)^$AC$30)</f>
        <v>886.37217097739563</v>
      </c>
      <c r="N147" s="175">
        <f>((N$67-$H$5)/1000)*$Q$30*(($C$9/70)^$AC$30)</f>
        <v>997.16869234957005</v>
      </c>
      <c r="O147" s="175">
        <f>((O$67-$H$5)/1000)*$Q$30*(($C$9/70)^$AC$30)</f>
        <v>1107.9652137217445</v>
      </c>
      <c r="P147" s="175">
        <f>((P$67-$H$5)/1000)*$Q$30*(($C$9/70)^$AC$30)</f>
        <v>1218.761735093919</v>
      </c>
      <c r="Q147" s="175">
        <f>((Q$67-$H$5)/1000)*$Q$30*(($C$9/70)^$AC$30)</f>
        <v>1329.5582564660933</v>
      </c>
      <c r="R147" s="175">
        <f>((R$67-$H$5)/1000)*$Q$30*(($C$9/70)^$AC$30)</f>
        <v>1440.3547778382679</v>
      </c>
      <c r="S147" s="175">
        <f>((S$67-$H$5)/1000)*$Q$30*(($C$9/70)^$AC$30)</f>
        <v>1551.1512992104422</v>
      </c>
      <c r="T147" s="175">
        <f>((T$67-$H$5)/1000)*$Q$30*(($C$9/70)^$AC$30)</f>
        <v>1661.9478205826167</v>
      </c>
      <c r="U147" s="175">
        <f>((U$67-$H$5)/1000)*$Q$30*(($C$9/70)^$AC$30)</f>
        <v>1772.7443419547913</v>
      </c>
      <c r="V147" s="175">
        <f>((V$67-$H$5)/1000)*$Q$30*(($C$9/70)^$AC$30)</f>
        <v>1883.5408633269656</v>
      </c>
      <c r="W147" s="175">
        <f>((W$67-$H$5)/1000)*$Q$30*(($C$9/70)^$AC$30)</f>
        <v>1994.3373846991401</v>
      </c>
      <c r="X147" s="175">
        <f>((X$67-$H$5)/1000)*$Q$30*(($C$9/70)^$AC$30)</f>
        <v>2105.1339060713144</v>
      </c>
      <c r="Y147" s="175">
        <f>((Y$67-$H$5)/1000)*$Q$30*(($C$9/70)^$AC$30)</f>
        <v>2215.930427443489</v>
      </c>
      <c r="Z147" s="175">
        <f>((Z$67-$H$5)/1000)*$Q$30*(($C$9/70)^$AC$30)</f>
        <v>2326.7269488156635</v>
      </c>
      <c r="AA147" s="175">
        <f>((AA$67-$H$5)/1000)*$Q$30*(($C$9/70)^$AC$30)</f>
        <v>2437.523470187838</v>
      </c>
      <c r="AB147" s="175">
        <f>((AB$67-$H$5)/1000)*$Q$30*(($C$9/70)^$AC$30)</f>
        <v>2548.3199915600121</v>
      </c>
      <c r="AC147" s="175">
        <f>((AC$67-$H$5)/1000)*$Q$30*(($C$9/70)^$AC$30)</f>
        <v>2659.1165129321867</v>
      </c>
      <c r="AD147" s="175">
        <f>((AD$67-$H$5)/1000)*$Q$30*(($C$9/70)^$AC$30)</f>
        <v>2769.9130343043612</v>
      </c>
      <c r="AE147" s="175">
        <f>((AE$67-$H$5)/1000)*$Q$30*(($C$9/70)^$AC$30)</f>
        <v>2880.7095556765357</v>
      </c>
      <c r="AF147" s="175">
        <f>((AF$67-$H$5)/1000)*$Q$30*(($C$9/70)^$AC$30)</f>
        <v>2991.5060770487103</v>
      </c>
      <c r="AG147" s="175">
        <f>((AG$67-$H$5)/1000)*$Q$30*(($C$9/70)^$AC$30)</f>
        <v>3102.3025984208844</v>
      </c>
      <c r="AH147" s="175">
        <f>((AH$67-$H$5)/1000)*$Q$30*(($C$9/70)^$AC$30)</f>
        <v>3213.0991197930589</v>
      </c>
      <c r="AI147" s="175">
        <f>((AI$67-$H$5)/1000)*$Q$30*(($C$9/70)^$AC$30)</f>
        <v>3323.8956411652334</v>
      </c>
      <c r="AJ147" s="175">
        <f>((AJ$67-$H$5)/1000)*$Q$30*(($C$9/70)^$AC$30)</f>
        <v>3434.692162537408</v>
      </c>
      <c r="AK147" s="175">
        <f>((AK$67-$H$5)/1000)*$Q$30*(($C$9/70)^$AC$30)</f>
        <v>3545.4886839095825</v>
      </c>
      <c r="AL147" s="175">
        <f>((AL$67-$H$5)/1000)*$Q$30*(($C$9/70)^$AC$30)</f>
        <v>3656.2852052817566</v>
      </c>
      <c r="AM147" s="175">
        <f>((AM$67-$H$5)/1000)*$Q$30*(($C$9/70)^$AC$30)</f>
        <v>3767.0817266539311</v>
      </c>
      <c r="AN147" s="175">
        <f>((AN$67-$H$5)/1000)*$Q$30*(($C$9/70)^$AC$30)</f>
        <v>3877.8782480261057</v>
      </c>
      <c r="AO147" s="175">
        <f>((AO$67-$H$5)/1000)*$Q$30*(($C$9/70)^$AC$30)</f>
        <v>3988.6747693982802</v>
      </c>
      <c r="AP147" s="175">
        <f>((AP$67-$H$5)/1000)*$Q$30*(($C$9/70)^$AC$30)</f>
        <v>4099.4712907704543</v>
      </c>
      <c r="AQ147" s="175">
        <f>((AQ$67-$H$5)/1000)*$Q$30*(($C$9/70)^$AC$30)</f>
        <v>4210.2678121426288</v>
      </c>
      <c r="AR147" s="175">
        <f>((AR$67-$H$5)/1000)*$Q$30*(($C$9/70)^$AC$30)</f>
        <v>4321.0643335148034</v>
      </c>
      <c r="AS147" s="175">
        <f>((AS$67-$H$5)/1000)*$Q$30*(($C$9/70)^$AC$30)</f>
        <v>4431.8608548869779</v>
      </c>
      <c r="AT147" s="175">
        <f>((AT$67-$H$5)/1000)*$Q$30*(($C$9/70)^$AC$30)</f>
        <v>4542.6573762591515</v>
      </c>
      <c r="AU147" s="175">
        <f>((AU$67-$H$5)/1000)*$Q$30*(($C$9/70)^$AC$30)</f>
        <v>4653.453897631327</v>
      </c>
      <c r="AV147" s="175">
        <f>((AV$67-$H$5)/1000)*$Q$30*(($C$9/70)^$AC$30)</f>
        <v>4764.2504190035006</v>
      </c>
      <c r="AW147" s="175">
        <f>((AW$67-$H$5)/1000)*$Q$30*(($C$9/70)^$AC$30)</f>
        <v>4875.0469403756761</v>
      </c>
      <c r="AX147" s="175">
        <f>((AX$67-$H$5)/1000)*$Q$30*(($C$9/70)^$AC$30)</f>
        <v>4985.8434617478497</v>
      </c>
      <c r="AY147" s="175">
        <f>((AY$67-$H$5)/1000)*$Q$30*(($C$9/70)^$AC$30)</f>
        <v>5096.6399831200242</v>
      </c>
      <c r="AZ147" s="175">
        <f>((AZ$67-$H$5)/1000)*$Q$30*(($C$9/70)^$AC$30)</f>
        <v>5207.4365044921988</v>
      </c>
      <c r="BA147" s="175">
        <f>((BA$67-$H$5)/1000)*$Q$30*(($C$9/70)^$AC$30)</f>
        <v>5318.2330258643733</v>
      </c>
      <c r="BB147" s="175">
        <f>((BB$67-$H$5)/1000)*$Q$30*(($C$9/70)^$AC$30)</f>
        <v>5429.0295472365478</v>
      </c>
      <c r="BC147" s="175">
        <f>((BC$67-$H$5)/1000)*$Q$30*(($C$9/70)^$AC$30)</f>
        <v>5539.8260686087224</v>
      </c>
      <c r="BD147" s="175">
        <f>((BD$67-$H$5)/1000)*$Q$30*(($C$9/70)^$AC$30)</f>
        <v>5650.622589980896</v>
      </c>
      <c r="BE147" s="175">
        <f>((BE$67-$H$5)/1000)*$Q$30*(($C$9/70)^$AC$30)</f>
        <v>5761.4191113530715</v>
      </c>
      <c r="BF147" s="174">
        <f>((BF$67-$H$5)/1000)*$Q$30*(($C$9/70)^$AC$30)</f>
        <v>5872.2156327252451</v>
      </c>
    </row>
    <row r="148" spans="1:58" ht="15.75" thickBot="1" x14ac:dyDescent="0.3">
      <c r="B148" s="173"/>
      <c r="C148" s="173"/>
      <c r="E148" s="1"/>
      <c r="F148" s="1"/>
    </row>
    <row r="149" spans="1:58" ht="29.25" customHeight="1" thickBot="1" x14ac:dyDescent="0.3">
      <c r="B149" s="172" t="s">
        <v>32</v>
      </c>
      <c r="C149" s="171"/>
      <c r="D149" s="170" t="s">
        <v>64</v>
      </c>
      <c r="E149" s="169" t="s">
        <v>63</v>
      </c>
      <c r="F149" s="169" t="s">
        <v>62</v>
      </c>
      <c r="G149" s="168" t="s">
        <v>61</v>
      </c>
      <c r="H149" s="68" t="s">
        <v>31</v>
      </c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7"/>
    </row>
    <row r="150" spans="1:58" ht="18" customHeight="1" thickBot="1" x14ac:dyDescent="0.3">
      <c r="B150" s="167"/>
      <c r="C150" s="166"/>
      <c r="D150" s="165"/>
      <c r="E150" s="164"/>
      <c r="F150" s="164"/>
      <c r="G150" s="163"/>
      <c r="H150" s="162">
        <v>500</v>
      </c>
      <c r="I150" s="62">
        <v>550</v>
      </c>
      <c r="J150" s="61">
        <v>600</v>
      </c>
      <c r="K150" s="60">
        <v>650</v>
      </c>
      <c r="L150" s="60">
        <v>700</v>
      </c>
      <c r="M150" s="60">
        <v>750</v>
      </c>
      <c r="N150" s="60">
        <v>800</v>
      </c>
      <c r="O150" s="60">
        <v>850</v>
      </c>
      <c r="P150" s="60">
        <v>900</v>
      </c>
      <c r="Q150" s="60">
        <v>950</v>
      </c>
      <c r="R150" s="60">
        <v>1000</v>
      </c>
      <c r="S150" s="60">
        <v>1050</v>
      </c>
      <c r="T150" s="60">
        <v>1100</v>
      </c>
      <c r="U150" s="60">
        <v>1150</v>
      </c>
      <c r="V150" s="60">
        <v>1200</v>
      </c>
      <c r="W150" s="60">
        <v>1250</v>
      </c>
      <c r="X150" s="60">
        <v>1300</v>
      </c>
      <c r="Y150" s="60">
        <v>1350</v>
      </c>
      <c r="Z150" s="60">
        <v>1400</v>
      </c>
      <c r="AA150" s="60">
        <v>1450</v>
      </c>
      <c r="AB150" s="60">
        <v>1500</v>
      </c>
      <c r="AC150" s="60">
        <v>1550</v>
      </c>
      <c r="AD150" s="60">
        <v>1600</v>
      </c>
      <c r="AE150" s="60">
        <v>1650</v>
      </c>
      <c r="AF150" s="60">
        <v>1700</v>
      </c>
      <c r="AG150" s="60">
        <v>1750</v>
      </c>
      <c r="AH150" s="60">
        <v>1800</v>
      </c>
      <c r="AI150" s="60">
        <v>1850</v>
      </c>
      <c r="AJ150" s="60">
        <v>1900</v>
      </c>
      <c r="AK150" s="60">
        <v>1950</v>
      </c>
      <c r="AL150" s="60">
        <v>2000</v>
      </c>
      <c r="AM150" s="60">
        <v>2050</v>
      </c>
      <c r="AN150" s="60">
        <v>2100</v>
      </c>
      <c r="AO150" s="60">
        <v>2150</v>
      </c>
      <c r="AP150" s="60">
        <v>2200</v>
      </c>
      <c r="AQ150" s="60">
        <v>2250</v>
      </c>
      <c r="AR150" s="60">
        <v>2300</v>
      </c>
      <c r="AS150" s="60">
        <v>2350</v>
      </c>
      <c r="AT150" s="60">
        <v>2400</v>
      </c>
      <c r="AU150" s="60">
        <v>2450</v>
      </c>
      <c r="AV150" s="60">
        <v>2500</v>
      </c>
      <c r="AW150" s="60">
        <v>2550</v>
      </c>
      <c r="AX150" s="60">
        <v>2600</v>
      </c>
      <c r="AY150" s="60">
        <v>2650</v>
      </c>
      <c r="AZ150" s="60">
        <v>2700</v>
      </c>
      <c r="BA150" s="60">
        <v>2750</v>
      </c>
      <c r="BB150" s="60">
        <v>2800</v>
      </c>
      <c r="BC150" s="60">
        <v>2850</v>
      </c>
      <c r="BD150" s="60">
        <v>2900</v>
      </c>
      <c r="BE150" s="60">
        <v>2950</v>
      </c>
      <c r="BF150" s="59">
        <v>3000</v>
      </c>
    </row>
    <row r="151" spans="1:58" x14ac:dyDescent="0.25">
      <c r="A151" s="83" t="s">
        <v>34</v>
      </c>
      <c r="B151" s="161" t="s">
        <v>60</v>
      </c>
      <c r="C151" s="160"/>
      <c r="D151" s="158" t="s">
        <v>34</v>
      </c>
      <c r="E151" s="159">
        <v>90</v>
      </c>
      <c r="F151" s="159">
        <v>200</v>
      </c>
      <c r="G151" s="158" t="s">
        <v>44</v>
      </c>
      <c r="H151" s="157">
        <f t="array" ref="H151">((H$67-$H$5)/1000)*$L$40*(($C$9/70)^$X$40)</f>
        <v>42.953652852419978</v>
      </c>
      <c r="I151" s="156">
        <f t="array" ref="I151">((I$67-$H$5)/1000)*$L$40*(($C$9/70)^$X$40)</f>
        <v>57.271537136559971</v>
      </c>
      <c r="J151" s="155">
        <f t="array" ref="J151">((J$67-$H$5)/1000)*$L$40*(($C$9/70)^$X$40)</f>
        <v>71.589421420699964</v>
      </c>
      <c r="K151" s="155">
        <f t="array" ref="K151">((K$67-$H$5)/1000)*$L$40*(($C$9/70)^$X$40)</f>
        <v>85.907305704839956</v>
      </c>
      <c r="L151" s="155">
        <f t="array" ref="L151">((L$67-$H$5)/1000)*$L$40*(($C$9/70)^$X$40)</f>
        <v>100.22518998897993</v>
      </c>
      <c r="M151" s="155">
        <f t="array" ref="M151">((M$67-$H$5)/1000)*$L$40*(($C$9/70)^$X$40)</f>
        <v>114.54307427311994</v>
      </c>
      <c r="N151" s="155">
        <f t="array" ref="N151">((N$67-$H$5)/1000)*$L$40*(($C$9/70)^$X$40)</f>
        <v>128.86095855725992</v>
      </c>
      <c r="O151" s="155">
        <f t="array" ref="O151">((O$67-$H$5)/1000)*$L$40*(($C$9/70)^$X$40)</f>
        <v>143.17884284139993</v>
      </c>
      <c r="P151" s="155">
        <f t="array" ref="P151">((P$67-$H$5)/1000)*$L$40*(($C$9/70)^$X$40)</f>
        <v>157.49672712553991</v>
      </c>
      <c r="Q151" s="155">
        <f t="array" ref="Q151">((Q$67-$H$5)/1000)*$L$40*(($C$9/70)^$X$40)</f>
        <v>171.81461140967991</v>
      </c>
      <c r="R151" s="155">
        <f t="array" ref="R151">((R$67-$H$5)/1000)*$L$40*(($C$9/70)^$X$40)</f>
        <v>186.13249569381992</v>
      </c>
      <c r="S151" s="155">
        <f t="array" ref="S151">((S$67-$H$5)/1000)*$L$40*(($C$9/70)^$X$40)</f>
        <v>200.45037997795987</v>
      </c>
      <c r="T151" s="155">
        <f t="array" ref="T151">((T$67-$H$5)/1000)*$L$40*(($C$9/70)^$X$40)</f>
        <v>214.76826426209988</v>
      </c>
      <c r="U151" s="155">
        <f t="array" ref="U151">((U$67-$H$5)/1000)*$L$40*(($C$9/70)^$X$40)</f>
        <v>229.08614854623988</v>
      </c>
      <c r="V151" s="155">
        <f t="array" ref="V151">((V$67-$H$5)/1000)*$L$40*(($C$9/70)^$X$40)</f>
        <v>243.40403283037986</v>
      </c>
      <c r="W151" s="155">
        <f t="array" ref="W151">((W$67-$H$5)/1000)*$L$40*(($C$9/70)^$X$40)</f>
        <v>257.72191711451984</v>
      </c>
      <c r="X151" s="155">
        <f t="array" ref="X151">((X$67-$H$5)/1000)*$L$40*(($C$9/70)^$X$40)</f>
        <v>272.03980139865985</v>
      </c>
      <c r="Y151" s="155">
        <f t="array" ref="Y151">((Y$67-$H$5)/1000)*$L$40*(($C$9/70)^$X$40)</f>
        <v>286.35768568279985</v>
      </c>
      <c r="Z151" s="155">
        <f t="array" ref="Z151">((Z$67-$H$5)/1000)*$L$40*(($C$9/70)^$X$40)</f>
        <v>300.67556996693986</v>
      </c>
      <c r="AA151" s="155">
        <f t="array" ref="AA151">((AA$67-$H$5)/1000)*$L$40*(($C$9/70)^$X$40)</f>
        <v>314.99345425107981</v>
      </c>
      <c r="AB151" s="155">
        <f t="array" ref="AB151">((AB$67-$H$5)/1000)*$L$40*(($C$9/70)^$X$40)</f>
        <v>329.31133853521976</v>
      </c>
      <c r="AC151" s="155">
        <f t="array" ref="AC151">((AC$67-$H$5)/1000)*$L$40*(($C$9/70)^$X$40)</f>
        <v>343.62922281935982</v>
      </c>
      <c r="AD151" s="155">
        <f t="array" ref="AD151">((AD$67-$H$5)/1000)*$L$40*(($C$9/70)^$X$40)</f>
        <v>357.94710710349983</v>
      </c>
      <c r="AE151" s="155">
        <f t="array" ref="AE151">((AE$67-$H$5)/1000)*$L$40*(($C$9/70)^$X$40)</f>
        <v>372.26499138763984</v>
      </c>
      <c r="AF151" s="155">
        <f t="array" ref="AF151">((AF$67-$H$5)/1000)*$L$40*(($C$9/70)^$X$40)</f>
        <v>386.58287567177979</v>
      </c>
      <c r="AG151" s="155">
        <f t="array" ref="AG151">((AG$67-$H$5)/1000)*$L$40*(($C$9/70)^$X$40)</f>
        <v>400.90075995591974</v>
      </c>
      <c r="AH151" s="155">
        <f t="array" ref="AH151">((AH$67-$H$5)/1000)*$L$40*(($C$9/70)^$X$40)</f>
        <v>415.21864424005975</v>
      </c>
      <c r="AI151" s="155">
        <f t="array" ref="AI151">((AI$67-$H$5)/1000)*$L$40*(($C$9/70)^$X$40)</f>
        <v>429.53652852419975</v>
      </c>
      <c r="AJ151" s="155">
        <f t="array" ref="AJ151">((AJ$67-$H$5)/1000)*$L$40*(($C$9/70)^$X$40)</f>
        <v>443.85441280833982</v>
      </c>
      <c r="AK151" s="155">
        <f t="array" ref="AK151">((AK$67-$H$5)/1000)*$L$40*(($C$9/70)^$X$40)</f>
        <v>458.17229709247977</v>
      </c>
      <c r="AL151" s="155">
        <f t="array" ref="AL151">((AL$67-$H$5)/1000)*$L$40*(($C$9/70)^$X$40)</f>
        <v>472.49018137661972</v>
      </c>
      <c r="AM151" s="155">
        <f t="array" ref="AM151">((AM$67-$H$5)/1000)*$L$40*(($C$9/70)^$X$40)</f>
        <v>486.80806566075972</v>
      </c>
      <c r="AN151" s="155">
        <f t="array" ref="AN151">((AN$67-$H$5)/1000)*$L$40*(($C$9/70)^$X$40)</f>
        <v>501.12594994489973</v>
      </c>
      <c r="AO151" s="155">
        <f t="array" ref="AO151">((AO$67-$H$5)/1000)*$L$40*(($C$9/70)^$X$40)</f>
        <v>515.44383422903968</v>
      </c>
      <c r="AP151" s="155">
        <f t="array" ref="AP151">((AP$67-$H$5)/1000)*$L$40*(($C$9/70)^$X$40)</f>
        <v>529.76171851317974</v>
      </c>
      <c r="AQ151" s="155">
        <f t="array" ref="AQ151">((AQ$67-$H$5)/1000)*$L$40*(($C$9/70)^$X$40)</f>
        <v>544.07960279731969</v>
      </c>
      <c r="AR151" s="155">
        <f t="array" ref="AR151">((AR$67-$H$5)/1000)*$L$40*(($C$9/70)^$X$40)</f>
        <v>558.39748708145964</v>
      </c>
      <c r="AS151" s="155">
        <f t="array" ref="AS151">((AS$67-$H$5)/1000)*$L$40*(($C$9/70)^$X$40)</f>
        <v>572.71537136559971</v>
      </c>
      <c r="AT151" s="155">
        <f t="array" ref="AT151">((AT$67-$H$5)/1000)*$L$40*(($C$9/70)^$X$40)</f>
        <v>587.03325564973966</v>
      </c>
      <c r="AU151" s="155">
        <f t="array" ref="AU151">((AU$67-$H$5)/1000)*$L$40*(($C$9/70)^$X$40)</f>
        <v>601.35113993387972</v>
      </c>
      <c r="AV151" s="155">
        <f t="array" ref="AV151">((AV$67-$H$5)/1000)*$L$40*(($C$9/70)^$X$40)</f>
        <v>615.66902421801956</v>
      </c>
      <c r="AW151" s="155">
        <f t="array" ref="AW151">((AW$67-$H$5)/1000)*$L$40*(($C$9/70)^$X$40)</f>
        <v>629.98690850215962</v>
      </c>
      <c r="AX151" s="155">
        <f t="array" ref="AX151">((AX$67-$H$5)/1000)*$L$40*(($C$9/70)^$X$40)</f>
        <v>644.30479278629957</v>
      </c>
      <c r="AY151" s="155">
        <f t="array" ref="AY151">((AY$67-$H$5)/1000)*$L$40*(($C$9/70)^$X$40)</f>
        <v>658.62267707043952</v>
      </c>
      <c r="AZ151" s="155">
        <f t="array" ref="AZ151">((AZ$67-$H$5)/1000)*$L$40*(($C$9/70)^$X$40)</f>
        <v>672.9405613545797</v>
      </c>
      <c r="BA151" s="155">
        <f t="array" ref="BA151">((BA$67-$H$5)/1000)*$L$40*(($C$9/70)^$X$40)</f>
        <v>687.25844563871965</v>
      </c>
      <c r="BB151" s="155">
        <f t="array" ref="BB151">((BB$67-$H$5)/1000)*$L$40*(($C$9/70)^$X$40)</f>
        <v>701.57632992285971</v>
      </c>
      <c r="BC151" s="155">
        <f t="array" ref="BC151">((BC$67-$H$5)/1000)*$L$40*(($C$9/70)^$X$40)</f>
        <v>715.89421420699966</v>
      </c>
      <c r="BD151" s="155">
        <f t="array" ref="BD151">((BD$67-$H$5)/1000)*$L$40*(($C$9/70)^$X$40)</f>
        <v>730.21209849113961</v>
      </c>
      <c r="BE151" s="155">
        <f t="array" ref="BE151">((BE$67-$H$5)/1000)*$L$40*(($C$9/70)^$X$40)</f>
        <v>744.52998277527968</v>
      </c>
      <c r="BF151" s="154">
        <f t="array" ref="BF151">((BF$67-$H$5)/1000)*$L$40*(($C$9/70)^$X$40)</f>
        <v>758.84786705941951</v>
      </c>
    </row>
    <row r="152" spans="1:58" x14ac:dyDescent="0.25">
      <c r="A152" s="83"/>
      <c r="B152" s="153" t="s">
        <v>59</v>
      </c>
      <c r="C152" s="152"/>
      <c r="D152" s="150" t="s">
        <v>34</v>
      </c>
      <c r="E152" s="151">
        <v>90</v>
      </c>
      <c r="F152" s="151">
        <v>260</v>
      </c>
      <c r="G152" s="150" t="s">
        <v>44</v>
      </c>
      <c r="H152" s="149">
        <f>((H$67-$H$5)/1000)*$M$40*(($C$9/70)^$Y$40)</f>
        <v>57.895481175345466</v>
      </c>
      <c r="I152" s="148">
        <f>((I$67-$H$5)/1000)*$M$40*(($C$9/70)^$Y$40)</f>
        <v>77.193974900460617</v>
      </c>
      <c r="J152" s="147">
        <f>((J$67-$H$5)/1000)*$M$40*(($C$9/70)^$Y$40)</f>
        <v>96.492468625575782</v>
      </c>
      <c r="K152" s="147">
        <f>((K$67-$H$5)/1000)*$M$40*(($C$9/70)^$Y$40)</f>
        <v>115.79096235069093</v>
      </c>
      <c r="L152" s="147">
        <f>((L$67-$H$5)/1000)*$M$40*(($C$9/70)^$Y$40)</f>
        <v>135.08945607580608</v>
      </c>
      <c r="M152" s="147">
        <f>((M$67-$H$5)/1000)*$M$40*(($C$9/70)^$Y$40)</f>
        <v>154.38794980092123</v>
      </c>
      <c r="N152" s="147">
        <f>((N$67-$H$5)/1000)*$M$40*(($C$9/70)^$Y$40)</f>
        <v>173.68644352603641</v>
      </c>
      <c r="O152" s="147">
        <f>((O$67-$H$5)/1000)*$M$40*(($C$9/70)^$Y$40)</f>
        <v>192.98493725115156</v>
      </c>
      <c r="P152" s="147">
        <f>((P$67-$H$5)/1000)*$M$40*(($C$9/70)^$Y$40)</f>
        <v>212.28343097626671</v>
      </c>
      <c r="Q152" s="147">
        <f>((Q$67-$H$5)/1000)*$M$40*(($C$9/70)^$Y$40)</f>
        <v>231.58192470138187</v>
      </c>
      <c r="R152" s="147">
        <f>((R$67-$H$5)/1000)*$M$40*(($C$9/70)^$Y$40)</f>
        <v>250.88041842649702</v>
      </c>
      <c r="S152" s="147">
        <f>((S$67-$H$5)/1000)*$M$40*(($C$9/70)^$Y$40)</f>
        <v>270.17891215161217</v>
      </c>
      <c r="T152" s="147">
        <f>((T$67-$H$5)/1000)*$M$40*(($C$9/70)^$Y$40)</f>
        <v>289.47740587672735</v>
      </c>
      <c r="U152" s="147">
        <f>((U$67-$H$5)/1000)*$M$40*(($C$9/70)^$Y$40)</f>
        <v>308.77589960184247</v>
      </c>
      <c r="V152" s="147">
        <f>((V$67-$H$5)/1000)*$M$40*(($C$9/70)^$Y$40)</f>
        <v>328.07439332695765</v>
      </c>
      <c r="W152" s="147">
        <f>((W$67-$H$5)/1000)*$M$40*(($C$9/70)^$Y$40)</f>
        <v>347.37288705207283</v>
      </c>
      <c r="X152" s="147">
        <f>((X$67-$H$5)/1000)*$M$40*(($C$9/70)^$Y$40)</f>
        <v>366.67138077718789</v>
      </c>
      <c r="Y152" s="147">
        <f>((Y$67-$H$5)/1000)*$M$40*(($C$9/70)^$Y$40)</f>
        <v>385.96987450230313</v>
      </c>
      <c r="Z152" s="147">
        <f>((Z$67-$H$5)/1000)*$M$40*(($C$9/70)^$Y$40)</f>
        <v>405.26836822741831</v>
      </c>
      <c r="AA152" s="147">
        <f>((AA$67-$H$5)/1000)*$M$40*(($C$9/70)^$Y$40)</f>
        <v>424.56686195253343</v>
      </c>
      <c r="AB152" s="147">
        <f>((AB$67-$H$5)/1000)*$M$40*(($C$9/70)^$Y$40)</f>
        <v>443.86535567764849</v>
      </c>
      <c r="AC152" s="147">
        <f>((AC$67-$H$5)/1000)*$M$40*(($C$9/70)^$Y$40)</f>
        <v>463.16384940276373</v>
      </c>
      <c r="AD152" s="147">
        <f>((AD$67-$H$5)/1000)*$M$40*(($C$9/70)^$Y$40)</f>
        <v>482.46234312787885</v>
      </c>
      <c r="AE152" s="147">
        <f>((AE$67-$H$5)/1000)*$M$40*(($C$9/70)^$Y$40)</f>
        <v>501.76083685299403</v>
      </c>
      <c r="AF152" s="147">
        <f>((AF$67-$H$5)/1000)*$M$40*(($C$9/70)^$Y$40)</f>
        <v>521.05933057810921</v>
      </c>
      <c r="AG152" s="147">
        <f>((AG$67-$H$5)/1000)*$M$40*(($C$9/70)^$Y$40)</f>
        <v>540.35782430322433</v>
      </c>
      <c r="AH152" s="147">
        <f>((AH$67-$H$5)/1000)*$M$40*(($C$9/70)^$Y$40)</f>
        <v>559.65631802833946</v>
      </c>
      <c r="AI152" s="147">
        <f>((AI$67-$H$5)/1000)*$M$40*(($C$9/70)^$Y$40)</f>
        <v>578.95481175345469</v>
      </c>
      <c r="AJ152" s="147">
        <f>((AJ$67-$H$5)/1000)*$M$40*(($C$9/70)^$Y$40)</f>
        <v>598.25330547856981</v>
      </c>
      <c r="AK152" s="147">
        <f>((AK$67-$H$5)/1000)*$M$40*(($C$9/70)^$Y$40)</f>
        <v>617.55179920368494</v>
      </c>
      <c r="AL152" s="147">
        <f>((AL$67-$H$5)/1000)*$M$40*(($C$9/70)^$Y$40)</f>
        <v>636.85029292880006</v>
      </c>
      <c r="AM152" s="147">
        <f>((AM$67-$H$5)/1000)*$M$40*(($C$9/70)^$Y$40)</f>
        <v>656.14878665391529</v>
      </c>
      <c r="AN152" s="147">
        <f>((AN$67-$H$5)/1000)*$M$40*(($C$9/70)^$Y$40)</f>
        <v>675.44728037903042</v>
      </c>
      <c r="AO152" s="147">
        <f>((AO$67-$H$5)/1000)*$M$40*(($C$9/70)^$Y$40)</f>
        <v>694.74577410414565</v>
      </c>
      <c r="AP152" s="147">
        <f>((AP$67-$H$5)/1000)*$M$40*(($C$9/70)^$Y$40)</f>
        <v>714.04426782926078</v>
      </c>
      <c r="AQ152" s="147">
        <f>((AQ$67-$H$5)/1000)*$M$40*(($C$9/70)^$Y$40)</f>
        <v>733.34276155437578</v>
      </c>
      <c r="AR152" s="147">
        <f>((AR$67-$H$5)/1000)*$M$40*(($C$9/70)^$Y$40)</f>
        <v>752.64125527949102</v>
      </c>
      <c r="AS152" s="147">
        <f>((AS$67-$H$5)/1000)*$M$40*(($C$9/70)^$Y$40)</f>
        <v>771.93974900460626</v>
      </c>
      <c r="AT152" s="147">
        <f>((AT$67-$H$5)/1000)*$M$40*(($C$9/70)^$Y$40)</f>
        <v>791.23824272972126</v>
      </c>
      <c r="AU152" s="147">
        <f>((AU$67-$H$5)/1000)*$M$40*(($C$9/70)^$Y$40)</f>
        <v>810.53673645483661</v>
      </c>
      <c r="AV152" s="147">
        <f>((AV$67-$H$5)/1000)*$M$40*(($C$9/70)^$Y$40)</f>
        <v>829.83523017995162</v>
      </c>
      <c r="AW152" s="147">
        <f>((AW$67-$H$5)/1000)*$M$40*(($C$9/70)^$Y$40)</f>
        <v>849.13372390506686</v>
      </c>
      <c r="AX152" s="147">
        <f>((AX$67-$H$5)/1000)*$M$40*(($C$9/70)^$Y$40)</f>
        <v>868.43221763018198</v>
      </c>
      <c r="AY152" s="147">
        <f>((AY$67-$H$5)/1000)*$M$40*(($C$9/70)^$Y$40)</f>
        <v>887.73071135529699</v>
      </c>
      <c r="AZ152" s="147">
        <f>((AZ$67-$H$5)/1000)*$M$40*(($C$9/70)^$Y$40)</f>
        <v>907.02920508041234</v>
      </c>
      <c r="BA152" s="147">
        <f>((BA$67-$H$5)/1000)*$M$40*(($C$9/70)^$Y$40)</f>
        <v>926.32769880552746</v>
      </c>
      <c r="BB152" s="147">
        <f>((BB$67-$H$5)/1000)*$M$40*(($C$9/70)^$Y$40)</f>
        <v>945.62619253064258</v>
      </c>
      <c r="BC152" s="147">
        <f>((BC$67-$H$5)/1000)*$M$40*(($C$9/70)^$Y$40)</f>
        <v>964.92468625575771</v>
      </c>
      <c r="BD152" s="147">
        <f>((BD$67-$H$5)/1000)*$M$40*(($C$9/70)^$Y$40)</f>
        <v>984.22317998087294</v>
      </c>
      <c r="BE152" s="147">
        <f>((BE$67-$H$5)/1000)*$M$40*(($C$9/70)^$Y$40)</f>
        <v>1003.5216737059881</v>
      </c>
      <c r="BF152" s="146">
        <f>((BF$67-$H$5)/1000)*$M$40*(($C$9/70)^$Y$40)</f>
        <v>1022.8201674311032</v>
      </c>
    </row>
    <row r="153" spans="1:58" x14ac:dyDescent="0.25">
      <c r="A153" s="83"/>
      <c r="B153" s="153" t="s">
        <v>58</v>
      </c>
      <c r="C153" s="152"/>
      <c r="D153" s="150" t="s">
        <v>34</v>
      </c>
      <c r="E153" s="151">
        <v>90</v>
      </c>
      <c r="F153" s="151">
        <v>300</v>
      </c>
      <c r="G153" s="150" t="s">
        <v>44</v>
      </c>
      <c r="H153" s="149">
        <f>((H$67-$H$5)/1000)*$N$40*(($C$9/70)^$Z$40)</f>
        <v>66.132503803676499</v>
      </c>
      <c r="I153" s="148">
        <f>((I$67-$H$5)/1000)*$N$40*(($C$9/70)^$Z$40)</f>
        <v>88.176671738235356</v>
      </c>
      <c r="J153" s="147">
        <f>((J$67-$H$5)/1000)*$N$40*(($C$9/70)^$Z$40)</f>
        <v>110.22083967279418</v>
      </c>
      <c r="K153" s="147">
        <f>((K$67-$H$5)/1000)*$N$40*(($C$9/70)^$Z$40)</f>
        <v>132.265007607353</v>
      </c>
      <c r="L153" s="147">
        <f>((L$67-$H$5)/1000)*$N$40*(($C$9/70)^$Z$40)</f>
        <v>154.30917554191186</v>
      </c>
      <c r="M153" s="147">
        <f>((M$67-$H$5)/1000)*$N$40*(($C$9/70)^$Z$40)</f>
        <v>176.35334347647071</v>
      </c>
      <c r="N153" s="147">
        <f>((N$67-$H$5)/1000)*$N$40*(($C$9/70)^$Z$40)</f>
        <v>198.39751141102951</v>
      </c>
      <c r="O153" s="147">
        <f>((O$67-$H$5)/1000)*$N$40*(($C$9/70)^$Z$40)</f>
        <v>220.44167934558837</v>
      </c>
      <c r="P153" s="147">
        <f>((P$67-$H$5)/1000)*$N$40*(($C$9/70)^$Z$40)</f>
        <v>242.4858472801472</v>
      </c>
      <c r="Q153" s="147">
        <f>((Q$67-$H$5)/1000)*$N$40*(($C$9/70)^$Z$40)</f>
        <v>264.530015214706</v>
      </c>
      <c r="R153" s="147">
        <f>((R$67-$H$5)/1000)*$N$40*(($C$9/70)^$Z$40)</f>
        <v>286.57418314926491</v>
      </c>
      <c r="S153" s="147">
        <f>((S$67-$H$5)/1000)*$N$40*(($C$9/70)^$Z$40)</f>
        <v>308.61835108382371</v>
      </c>
      <c r="T153" s="147">
        <f>((T$67-$H$5)/1000)*$N$40*(($C$9/70)^$Z$40)</f>
        <v>330.66251901838257</v>
      </c>
      <c r="U153" s="147">
        <f>((U$67-$H$5)/1000)*$N$40*(($C$9/70)^$Z$40)</f>
        <v>352.70668695294142</v>
      </c>
      <c r="V153" s="147">
        <f>((V$67-$H$5)/1000)*$N$40*(($C$9/70)^$Z$40)</f>
        <v>374.75085488750017</v>
      </c>
      <c r="W153" s="147">
        <f>((W$67-$H$5)/1000)*$N$40*(($C$9/70)^$Z$40)</f>
        <v>396.79502282205902</v>
      </c>
      <c r="X153" s="147">
        <f>((X$67-$H$5)/1000)*$N$40*(($C$9/70)^$Z$40)</f>
        <v>418.83919075661788</v>
      </c>
      <c r="Y153" s="147">
        <f>((Y$67-$H$5)/1000)*$N$40*(($C$9/70)^$Z$40)</f>
        <v>440.88335869117674</v>
      </c>
      <c r="Z153" s="147">
        <f>((Z$67-$H$5)/1000)*$N$40*(($C$9/70)^$Z$40)</f>
        <v>462.9275266257356</v>
      </c>
      <c r="AA153" s="147">
        <f>((AA$67-$H$5)/1000)*$N$40*(($C$9/70)^$Z$40)</f>
        <v>484.9716945602944</v>
      </c>
      <c r="AB153" s="147">
        <f>((AB$67-$H$5)/1000)*$N$40*(($C$9/70)^$Z$40)</f>
        <v>507.0158624948532</v>
      </c>
      <c r="AC153" s="147">
        <f>((AC$67-$H$5)/1000)*$N$40*(($C$9/70)^$Z$40)</f>
        <v>529.060030429412</v>
      </c>
      <c r="AD153" s="147">
        <f>((AD$67-$H$5)/1000)*$N$40*(($C$9/70)^$Z$40)</f>
        <v>551.10419836397091</v>
      </c>
      <c r="AE153" s="147">
        <f>((AE$67-$H$5)/1000)*$N$40*(($C$9/70)^$Z$40)</f>
        <v>573.14836629852982</v>
      </c>
      <c r="AF153" s="147">
        <f>((AF$67-$H$5)/1000)*$N$40*(($C$9/70)^$Z$40)</f>
        <v>595.19253423308862</v>
      </c>
      <c r="AG153" s="147">
        <f>((AG$67-$H$5)/1000)*$N$40*(($C$9/70)^$Z$40)</f>
        <v>617.23670216764742</v>
      </c>
      <c r="AH153" s="147">
        <f>((AH$67-$H$5)/1000)*$N$40*(($C$9/70)^$Z$40)</f>
        <v>639.28087010220622</v>
      </c>
      <c r="AI153" s="147">
        <f>((AI$67-$H$5)/1000)*$N$40*(($C$9/70)^$Z$40)</f>
        <v>661.32503803676514</v>
      </c>
      <c r="AJ153" s="147">
        <f>((AJ$67-$H$5)/1000)*$N$40*(($C$9/70)^$Z$40)</f>
        <v>683.36920597132394</v>
      </c>
      <c r="AK153" s="147">
        <f>((AK$67-$H$5)/1000)*$N$40*(($C$9/70)^$Z$40)</f>
        <v>705.41337390588285</v>
      </c>
      <c r="AL153" s="147">
        <f>((AL$67-$H$5)/1000)*$N$40*(($C$9/70)^$Z$40)</f>
        <v>727.45754184044165</v>
      </c>
      <c r="AM153" s="147">
        <f>((AM$67-$H$5)/1000)*$N$40*(($C$9/70)^$Z$40)</f>
        <v>749.50170977500034</v>
      </c>
      <c r="AN153" s="147">
        <f>((AN$67-$H$5)/1000)*$N$40*(($C$9/70)^$Z$40)</f>
        <v>771.54587770955925</v>
      </c>
      <c r="AO153" s="147">
        <f>((AO$67-$H$5)/1000)*$N$40*(($C$9/70)^$Z$40)</f>
        <v>793.59004564411805</v>
      </c>
      <c r="AP153" s="147">
        <f>((AP$67-$H$5)/1000)*$N$40*(($C$9/70)^$Z$40)</f>
        <v>815.63421357867696</v>
      </c>
      <c r="AQ153" s="147">
        <f>((AQ$67-$H$5)/1000)*$N$40*(($C$9/70)^$Z$40)</f>
        <v>837.67838151323576</v>
      </c>
      <c r="AR153" s="147">
        <f>((AR$67-$H$5)/1000)*$N$40*(($C$9/70)^$Z$40)</f>
        <v>859.72254944779456</v>
      </c>
      <c r="AS153" s="147">
        <f>((AS$67-$H$5)/1000)*$N$40*(($C$9/70)^$Z$40)</f>
        <v>881.76671738235348</v>
      </c>
      <c r="AT153" s="147">
        <f>((AT$67-$H$5)/1000)*$N$40*(($C$9/70)^$Z$40)</f>
        <v>903.81088531691228</v>
      </c>
      <c r="AU153" s="147">
        <f>((AU$67-$H$5)/1000)*$N$40*(($C$9/70)^$Z$40)</f>
        <v>925.85505325147119</v>
      </c>
      <c r="AV153" s="147">
        <f>((AV$67-$H$5)/1000)*$N$40*(($C$9/70)^$Z$40)</f>
        <v>947.89922118602988</v>
      </c>
      <c r="AW153" s="147">
        <f>((AW$67-$H$5)/1000)*$N$40*(($C$9/70)^$Z$40)</f>
        <v>969.94338912058879</v>
      </c>
      <c r="AX153" s="147">
        <f>((AX$67-$H$5)/1000)*$N$40*(($C$9/70)^$Z$40)</f>
        <v>991.98755705514759</v>
      </c>
      <c r="AY153" s="147">
        <f>((AY$67-$H$5)/1000)*$N$40*(($C$9/70)^$Z$40)</f>
        <v>1014.0317249897064</v>
      </c>
      <c r="AZ153" s="147">
        <f>((AZ$67-$H$5)/1000)*$N$40*(($C$9/70)^$Z$40)</f>
        <v>1036.0758929242652</v>
      </c>
      <c r="BA153" s="147">
        <f>((BA$67-$H$5)/1000)*$N$40*(($C$9/70)^$Z$40)</f>
        <v>1058.120060858824</v>
      </c>
      <c r="BB153" s="147">
        <f>((BB$67-$H$5)/1000)*$N$40*(($C$9/70)^$Z$40)</f>
        <v>1080.164228793383</v>
      </c>
      <c r="BC153" s="147">
        <f>((BC$67-$H$5)/1000)*$N$40*(($C$9/70)^$Z$40)</f>
        <v>1102.2083967279418</v>
      </c>
      <c r="BD153" s="147">
        <f>((BD$67-$H$5)/1000)*$N$40*(($C$9/70)^$Z$40)</f>
        <v>1124.2525646625006</v>
      </c>
      <c r="BE153" s="147">
        <f>((BE$67-$H$5)/1000)*$N$40*(($C$9/70)^$Z$40)</f>
        <v>1146.2967325970596</v>
      </c>
      <c r="BF153" s="146">
        <f>((BF$67-$H$5)/1000)*$N$40*(($C$9/70)^$Z$40)</f>
        <v>1168.3409005316184</v>
      </c>
    </row>
    <row r="154" spans="1:58" x14ac:dyDescent="0.25">
      <c r="A154" s="83"/>
      <c r="B154" s="153" t="s">
        <v>57</v>
      </c>
      <c r="C154" s="152"/>
      <c r="D154" s="150" t="s">
        <v>34</v>
      </c>
      <c r="E154" s="151">
        <v>90</v>
      </c>
      <c r="F154" s="151">
        <v>360</v>
      </c>
      <c r="G154" s="150" t="s">
        <v>44</v>
      </c>
      <c r="H154" s="149">
        <f>((H$67-$H$5)/1000)*$P$40*(($C$9/70)^$AB$40)</f>
        <v>78.522490885216996</v>
      </c>
      <c r="I154" s="148">
        <f>((I$67-$H$5)/1000)*$P$40*(($C$9/70)^$AB$40)</f>
        <v>104.69665451362268</v>
      </c>
      <c r="J154" s="147">
        <f>((J$67-$H$5)/1000)*$P$40*(($C$9/70)^$AB$40)</f>
        <v>130.87081814202833</v>
      </c>
      <c r="K154" s="147">
        <f>((K$67-$H$5)/1000)*$P$40*(($C$9/70)^$AB$40)</f>
        <v>157.04498177043399</v>
      </c>
      <c r="L154" s="147">
        <f>((L$67-$H$5)/1000)*$P$40*(($C$9/70)^$AB$40)</f>
        <v>183.21914539883969</v>
      </c>
      <c r="M154" s="147">
        <f>((M$67-$H$5)/1000)*$P$40*(($C$9/70)^$AB$40)</f>
        <v>209.39330902724535</v>
      </c>
      <c r="N154" s="147">
        <f>((N$67-$H$5)/1000)*$P$40*(($C$9/70)^$AB$40)</f>
        <v>235.56747265565099</v>
      </c>
      <c r="O154" s="147">
        <f>((O$67-$H$5)/1000)*$P$40*(($C$9/70)^$AB$40)</f>
        <v>261.74163628405665</v>
      </c>
      <c r="P154" s="147">
        <f>((P$67-$H$5)/1000)*$P$40*(($C$9/70)^$AB$40)</f>
        <v>287.91579991246232</v>
      </c>
      <c r="Q154" s="147">
        <f>((Q$67-$H$5)/1000)*$P$40*(($C$9/70)^$AB$40)</f>
        <v>314.08996354086798</v>
      </c>
      <c r="R154" s="147">
        <f>((R$67-$H$5)/1000)*$P$40*(($C$9/70)^$AB$40)</f>
        <v>340.26412716927371</v>
      </c>
      <c r="S154" s="147">
        <f>((S$67-$H$5)/1000)*$P$40*(($C$9/70)^$AB$40)</f>
        <v>366.43829079767937</v>
      </c>
      <c r="T154" s="147">
        <f>((T$67-$H$5)/1000)*$P$40*(($C$9/70)^$AB$40)</f>
        <v>392.61245442608498</v>
      </c>
      <c r="U154" s="147">
        <f>((U$67-$H$5)/1000)*$P$40*(($C$9/70)^$AB$40)</f>
        <v>418.7866180544907</v>
      </c>
      <c r="V154" s="147">
        <f>((V$67-$H$5)/1000)*$P$40*(($C$9/70)^$AB$40)</f>
        <v>444.96078168289637</v>
      </c>
      <c r="W154" s="147">
        <f>((W$67-$H$5)/1000)*$P$40*(($C$9/70)^$AB$40)</f>
        <v>471.13494531130198</v>
      </c>
      <c r="X154" s="147">
        <f>((X$67-$H$5)/1000)*$P$40*(($C$9/70)^$AB$40)</f>
        <v>497.30910893970764</v>
      </c>
      <c r="Y154" s="147">
        <f>((Y$67-$H$5)/1000)*$P$40*(($C$9/70)^$AB$40)</f>
        <v>523.48327256811331</v>
      </c>
      <c r="Z154" s="147">
        <f>((Z$67-$H$5)/1000)*$P$40*(($C$9/70)^$AB$40)</f>
        <v>549.65743619651903</v>
      </c>
      <c r="AA154" s="147">
        <f>((AA$67-$H$5)/1000)*$P$40*(($C$9/70)^$AB$40)</f>
        <v>575.83159982492464</v>
      </c>
      <c r="AB154" s="147">
        <f>((AB$67-$H$5)/1000)*$P$40*(($C$9/70)^$AB$40)</f>
        <v>602.00576345333025</v>
      </c>
      <c r="AC154" s="147">
        <f>((AC$67-$H$5)/1000)*$P$40*(($C$9/70)^$AB$40)</f>
        <v>628.17992708173597</v>
      </c>
      <c r="AD154" s="147">
        <f>((AD$67-$H$5)/1000)*$P$40*(($C$9/70)^$AB$40)</f>
        <v>654.35409071014169</v>
      </c>
      <c r="AE154" s="147">
        <f>((AE$67-$H$5)/1000)*$P$40*(($C$9/70)^$AB$40)</f>
        <v>680.52825433854741</v>
      </c>
      <c r="AF154" s="147">
        <f>((AF$67-$H$5)/1000)*$P$40*(($C$9/70)^$AB$40)</f>
        <v>706.70241796695313</v>
      </c>
      <c r="AG154" s="147">
        <f>((AG$67-$H$5)/1000)*$P$40*(($C$9/70)^$AB$40)</f>
        <v>732.87658159535874</v>
      </c>
      <c r="AH154" s="147">
        <f>((AH$67-$H$5)/1000)*$P$40*(($C$9/70)^$AB$40)</f>
        <v>759.05074522376424</v>
      </c>
      <c r="AI154" s="147">
        <f>((AI$67-$H$5)/1000)*$P$40*(($C$9/70)^$AB$40)</f>
        <v>785.22490885216996</v>
      </c>
      <c r="AJ154" s="147">
        <f>((AJ$67-$H$5)/1000)*$P$40*(($C$9/70)^$AB$40)</f>
        <v>811.39907248057568</v>
      </c>
      <c r="AK154" s="147">
        <f>((AK$67-$H$5)/1000)*$P$40*(($C$9/70)^$AB$40)</f>
        <v>837.5732361089814</v>
      </c>
      <c r="AL154" s="147">
        <f>((AL$67-$H$5)/1000)*$P$40*(($C$9/70)^$AB$40)</f>
        <v>863.74739973738701</v>
      </c>
      <c r="AM154" s="147">
        <f>((AM$67-$H$5)/1000)*$P$40*(($C$9/70)^$AB$40)</f>
        <v>889.92156336579274</v>
      </c>
      <c r="AN154" s="147">
        <f>((AN$67-$H$5)/1000)*$P$40*(($C$9/70)^$AB$40)</f>
        <v>916.09572699419834</v>
      </c>
      <c r="AO154" s="147">
        <f>((AO$67-$H$5)/1000)*$P$40*(($C$9/70)^$AB$40)</f>
        <v>942.26989062260395</v>
      </c>
      <c r="AP154" s="147">
        <f>((AP$67-$H$5)/1000)*$P$40*(($C$9/70)^$AB$40)</f>
        <v>968.44405425100967</v>
      </c>
      <c r="AQ154" s="147">
        <f>((AQ$67-$H$5)/1000)*$P$40*(($C$9/70)^$AB$40)</f>
        <v>994.61821787941528</v>
      </c>
      <c r="AR154" s="147">
        <f>((AR$67-$H$5)/1000)*$P$40*(($C$9/70)^$AB$40)</f>
        <v>1020.792381507821</v>
      </c>
      <c r="AS154" s="147">
        <f>((AS$67-$H$5)/1000)*$P$40*(($C$9/70)^$AB$40)</f>
        <v>1046.9665451362266</v>
      </c>
      <c r="AT154" s="147">
        <f>((AT$67-$H$5)/1000)*$P$40*(($C$9/70)^$AB$40)</f>
        <v>1073.1407087646323</v>
      </c>
      <c r="AU154" s="147">
        <f>((AU$67-$H$5)/1000)*$P$40*(($C$9/70)^$AB$40)</f>
        <v>1099.3148723930381</v>
      </c>
      <c r="AV154" s="147">
        <f>((AV$67-$H$5)/1000)*$P$40*(($C$9/70)^$AB$40)</f>
        <v>1125.4890360214438</v>
      </c>
      <c r="AW154" s="147">
        <f>((AW$67-$H$5)/1000)*$P$40*(($C$9/70)^$AB$40)</f>
        <v>1151.6631996498493</v>
      </c>
      <c r="AX154" s="147">
        <f>((AX$67-$H$5)/1000)*$P$40*(($C$9/70)^$AB$40)</f>
        <v>1177.837363278255</v>
      </c>
      <c r="AY154" s="147">
        <f>((AY$67-$H$5)/1000)*$P$40*(($C$9/70)^$AB$40)</f>
        <v>1204.0115269066605</v>
      </c>
      <c r="AZ154" s="147">
        <f>((AZ$67-$H$5)/1000)*$P$40*(($C$9/70)^$AB$40)</f>
        <v>1230.1856905350664</v>
      </c>
      <c r="BA154" s="147">
        <f>((BA$67-$H$5)/1000)*$P$40*(($C$9/70)^$AB$40)</f>
        <v>1256.3598541634719</v>
      </c>
      <c r="BB154" s="147">
        <f>((BB$67-$H$5)/1000)*$P$40*(($C$9/70)^$AB$40)</f>
        <v>1282.5340177918779</v>
      </c>
      <c r="BC154" s="147">
        <f>((BC$67-$H$5)/1000)*$P$40*(($C$9/70)^$AB$40)</f>
        <v>1308.7081814202834</v>
      </c>
      <c r="BD154" s="147">
        <f>((BD$67-$H$5)/1000)*$P$40*(($C$9/70)^$AB$40)</f>
        <v>1334.8823450486889</v>
      </c>
      <c r="BE154" s="147">
        <f>((BE$67-$H$5)/1000)*$P$40*(($C$9/70)^$AB$40)</f>
        <v>1361.0565086770948</v>
      </c>
      <c r="BF154" s="146">
        <f>((BF$67-$H$5)/1000)*$P$40*(($C$9/70)^$AB$40)</f>
        <v>1387.2306723055003</v>
      </c>
    </row>
    <row r="155" spans="1:58" x14ac:dyDescent="0.25">
      <c r="A155" s="83"/>
      <c r="B155" s="153" t="s">
        <v>56</v>
      </c>
      <c r="C155" s="152"/>
      <c r="D155" s="150" t="s">
        <v>34</v>
      </c>
      <c r="E155" s="151">
        <v>90</v>
      </c>
      <c r="F155" s="151">
        <v>360</v>
      </c>
      <c r="G155" s="150" t="s">
        <v>33</v>
      </c>
      <c r="H155" s="149">
        <f>((H$67-$H$5)/1000)*$Q$40*(($C$9/70)^$AC$40)</f>
        <v>86.288451522216477</v>
      </c>
      <c r="I155" s="148">
        <f>((I$67-$H$5)/1000)*$Q$40*(($C$9/70)^$AC$40)</f>
        <v>115.05126869628863</v>
      </c>
      <c r="J155" s="147">
        <f>((J$67-$H$5)/1000)*$Q$40*(($C$9/70)^$AC$40)</f>
        <v>143.8140858703608</v>
      </c>
      <c r="K155" s="147">
        <f>((K$67-$H$5)/1000)*$Q$40*(($C$9/70)^$AC$40)</f>
        <v>172.57690304443295</v>
      </c>
      <c r="L155" s="147">
        <f>((L$67-$H$5)/1000)*$Q$40*(($C$9/70)^$AC$40)</f>
        <v>201.33972021850511</v>
      </c>
      <c r="M155" s="147">
        <f>((M$67-$H$5)/1000)*$Q$40*(($C$9/70)^$AC$40)</f>
        <v>230.10253739257726</v>
      </c>
      <c r="N155" s="147">
        <f>((N$67-$H$5)/1000)*$Q$40*(($C$9/70)^$AC$40)</f>
        <v>258.86535456664944</v>
      </c>
      <c r="O155" s="147">
        <f>((O$67-$H$5)/1000)*$Q$40*(($C$9/70)^$AC$40)</f>
        <v>287.6281717407216</v>
      </c>
      <c r="P155" s="147">
        <f>((P$67-$H$5)/1000)*$Q$40*(($C$9/70)^$AC$40)</f>
        <v>316.39098891479375</v>
      </c>
      <c r="Q155" s="147">
        <f>((Q$67-$H$5)/1000)*$Q$40*(($C$9/70)^$AC$40)</f>
        <v>345.15380608886591</v>
      </c>
      <c r="R155" s="147">
        <f>((R$67-$H$5)/1000)*$Q$40*(($C$9/70)^$AC$40)</f>
        <v>373.91662326293812</v>
      </c>
      <c r="S155" s="147">
        <f>((S$67-$H$5)/1000)*$Q$40*(($C$9/70)^$AC$40)</f>
        <v>402.67944043701021</v>
      </c>
      <c r="T155" s="147">
        <f>((T$67-$H$5)/1000)*$Q$40*(($C$9/70)^$AC$40)</f>
        <v>431.44225761108237</v>
      </c>
      <c r="U155" s="147">
        <f>((U$67-$H$5)/1000)*$Q$40*(($C$9/70)^$AC$40)</f>
        <v>460.20507478515452</v>
      </c>
      <c r="V155" s="147">
        <f>((V$67-$H$5)/1000)*$Q$40*(($C$9/70)^$AC$40)</f>
        <v>488.96789195922673</v>
      </c>
      <c r="W155" s="147">
        <f>((W$67-$H$5)/1000)*$Q$40*(($C$9/70)^$AC$40)</f>
        <v>517.73070913329889</v>
      </c>
      <c r="X155" s="147">
        <f>((X$67-$H$5)/1000)*$Q$40*(($C$9/70)^$AC$40)</f>
        <v>546.49352630737098</v>
      </c>
      <c r="Y155" s="147">
        <f>((Y$67-$H$5)/1000)*$Q$40*(($C$9/70)^$AC$40)</f>
        <v>575.2563434814432</v>
      </c>
      <c r="Z155" s="147">
        <f>((Z$67-$H$5)/1000)*$Q$40*(($C$9/70)^$AC$40)</f>
        <v>604.01916065551541</v>
      </c>
      <c r="AA155" s="147">
        <f>((AA$67-$H$5)/1000)*$Q$40*(($C$9/70)^$AC$40)</f>
        <v>632.7819778295875</v>
      </c>
      <c r="AB155" s="147">
        <f>((AB$67-$H$5)/1000)*$Q$40*(($C$9/70)^$AC$40)</f>
        <v>661.5447950036596</v>
      </c>
      <c r="AC155" s="147">
        <f>((AC$67-$H$5)/1000)*$Q$40*(($C$9/70)^$AC$40)</f>
        <v>690.30761217773181</v>
      </c>
      <c r="AD155" s="147">
        <f>((AD$67-$H$5)/1000)*$Q$40*(($C$9/70)^$AC$40)</f>
        <v>719.07042935180391</v>
      </c>
      <c r="AE155" s="147">
        <f>((AE$67-$H$5)/1000)*$Q$40*(($C$9/70)^$AC$40)</f>
        <v>747.83324652587623</v>
      </c>
      <c r="AF155" s="147">
        <f>((AF$67-$H$5)/1000)*$Q$40*(($C$9/70)^$AC$40)</f>
        <v>776.59606369994833</v>
      </c>
      <c r="AG155" s="147">
        <f>((AG$67-$H$5)/1000)*$Q$40*(($C$9/70)^$AC$40)</f>
        <v>805.35888087402043</v>
      </c>
      <c r="AH155" s="147">
        <f>((AH$67-$H$5)/1000)*$Q$40*(($C$9/70)^$AC$40)</f>
        <v>834.12169804809264</v>
      </c>
      <c r="AI155" s="147">
        <f>((AI$67-$H$5)/1000)*$Q$40*(($C$9/70)^$AC$40)</f>
        <v>862.88451522216474</v>
      </c>
      <c r="AJ155" s="147">
        <f>((AJ$67-$H$5)/1000)*$Q$40*(($C$9/70)^$AC$40)</f>
        <v>891.64733239623695</v>
      </c>
      <c r="AK155" s="147">
        <f>((AK$67-$H$5)/1000)*$Q$40*(($C$9/70)^$AC$40)</f>
        <v>920.41014957030904</v>
      </c>
      <c r="AL155" s="147">
        <f>((AL$67-$H$5)/1000)*$Q$40*(($C$9/70)^$AC$40)</f>
        <v>949.17296674438126</v>
      </c>
      <c r="AM155" s="147">
        <f>((AM$67-$H$5)/1000)*$Q$40*(($C$9/70)^$AC$40)</f>
        <v>977.93578391845347</v>
      </c>
      <c r="AN155" s="147">
        <f>((AN$67-$H$5)/1000)*$Q$40*(($C$9/70)^$AC$40)</f>
        <v>1006.6986010925256</v>
      </c>
      <c r="AO155" s="147">
        <f>((AO$67-$H$5)/1000)*$Q$40*(($C$9/70)^$AC$40)</f>
        <v>1035.4614182665978</v>
      </c>
      <c r="AP155" s="147">
        <f>((AP$67-$H$5)/1000)*$Q$40*(($C$9/70)^$AC$40)</f>
        <v>1064.2242354406699</v>
      </c>
      <c r="AQ155" s="147">
        <f>((AQ$67-$H$5)/1000)*$Q$40*(($C$9/70)^$AC$40)</f>
        <v>1092.987052614742</v>
      </c>
      <c r="AR155" s="147">
        <f>((AR$67-$H$5)/1000)*$Q$40*(($C$9/70)^$AC$40)</f>
        <v>1121.7498697888141</v>
      </c>
      <c r="AS155" s="147">
        <f>((AS$67-$H$5)/1000)*$Q$40*(($C$9/70)^$AC$40)</f>
        <v>1150.5126869628864</v>
      </c>
      <c r="AT155" s="147">
        <f>((AT$67-$H$5)/1000)*$Q$40*(($C$9/70)^$AC$40)</f>
        <v>1179.2755041369585</v>
      </c>
      <c r="AU155" s="147">
        <f>((AU$67-$H$5)/1000)*$Q$40*(($C$9/70)^$AC$40)</f>
        <v>1208.0383213110308</v>
      </c>
      <c r="AV155" s="147">
        <f>((AV$67-$H$5)/1000)*$Q$40*(($C$9/70)^$AC$40)</f>
        <v>1236.8011384851029</v>
      </c>
      <c r="AW155" s="147">
        <f>((AW$67-$H$5)/1000)*$Q$40*(($C$9/70)^$AC$40)</f>
        <v>1265.563955659175</v>
      </c>
      <c r="AX155" s="147">
        <f>((AX$67-$H$5)/1000)*$Q$40*(($C$9/70)^$AC$40)</f>
        <v>1294.3267728332471</v>
      </c>
      <c r="AY155" s="147">
        <f>((AY$67-$H$5)/1000)*$Q$40*(($C$9/70)^$AC$40)</f>
        <v>1323.0895900073192</v>
      </c>
      <c r="AZ155" s="147">
        <f>((AZ$67-$H$5)/1000)*$Q$40*(($C$9/70)^$AC$40)</f>
        <v>1351.8524071813915</v>
      </c>
      <c r="BA155" s="147">
        <f>((BA$67-$H$5)/1000)*$Q$40*(($C$9/70)^$AC$40)</f>
        <v>1380.6152243554636</v>
      </c>
      <c r="BB155" s="147">
        <f>((BB$67-$H$5)/1000)*$Q$40*(($C$9/70)^$AC$40)</f>
        <v>1409.3780415295359</v>
      </c>
      <c r="BC155" s="147">
        <f>((BC$67-$H$5)/1000)*$Q$40*(($C$9/70)^$AC$40)</f>
        <v>1438.1408587036078</v>
      </c>
      <c r="BD155" s="147">
        <f>((BD$67-$H$5)/1000)*$Q$40*(($C$9/70)^$AC$40)</f>
        <v>1466.9036758776799</v>
      </c>
      <c r="BE155" s="147">
        <f>((BE$67-$H$5)/1000)*$Q$40*(($C$9/70)^$AC$40)</f>
        <v>1495.6664930517525</v>
      </c>
      <c r="BF155" s="146">
        <f>((BF$67-$H$5)/1000)*$Q$40*(($C$9/70)^$AC$40)</f>
        <v>1524.4293102258246</v>
      </c>
    </row>
    <row r="156" spans="1:58" ht="15.75" thickBot="1" x14ac:dyDescent="0.3">
      <c r="A156" s="83"/>
      <c r="B156" s="145" t="s">
        <v>55</v>
      </c>
      <c r="C156" s="144"/>
      <c r="D156" s="142" t="s">
        <v>34</v>
      </c>
      <c r="E156" s="143">
        <v>90</v>
      </c>
      <c r="F156" s="143">
        <v>400</v>
      </c>
      <c r="G156" s="142" t="s">
        <v>33</v>
      </c>
      <c r="H156" s="141">
        <f t="array" ref="H156">((H$67-$H$5)/1000)*$R$40*(($C$9/70)^$AD$40)</f>
        <v>94.492170020589199</v>
      </c>
      <c r="I156" s="140">
        <f t="array" ref="I156">((I$67-$H$5)/1000)*$R$40*(($C$9/70)^$AD$40)</f>
        <v>125.98956002745228</v>
      </c>
      <c r="J156" s="139">
        <f t="array" ref="J156">((J$67-$H$5)/1000)*$R$40*(($C$9/70)^$AD$40)</f>
        <v>157.48695003431536</v>
      </c>
      <c r="K156" s="139">
        <f t="array" ref="K156">((K$67-$H$5)/1000)*$R$40*(($C$9/70)^$AD$40)</f>
        <v>188.9843400411784</v>
      </c>
      <c r="L156" s="139">
        <f t="array" ref="L156">((L$67-$H$5)/1000)*$R$40*(($C$9/70)^$AD$40)</f>
        <v>220.48173004804144</v>
      </c>
      <c r="M156" s="139">
        <f t="array" ref="M156">((M$67-$H$5)/1000)*$R$40*(($C$9/70)^$AD$40)</f>
        <v>251.97912005490457</v>
      </c>
      <c r="N156" s="139">
        <f t="array" ref="N156">((N$67-$H$5)/1000)*$R$40*(($C$9/70)^$AD$40)</f>
        <v>283.47651006176761</v>
      </c>
      <c r="O156" s="139">
        <f t="array" ref="O156">((O$67-$H$5)/1000)*$R$40*(($C$9/70)^$AD$40)</f>
        <v>314.97390006863071</v>
      </c>
      <c r="P156" s="139">
        <f t="array" ref="P156">((P$67-$H$5)/1000)*$R$40*(($C$9/70)^$AD$40)</f>
        <v>346.47129007549381</v>
      </c>
      <c r="Q156" s="139">
        <f t="array" ref="Q156">((Q$67-$H$5)/1000)*$R$40*(($C$9/70)^$AD$40)</f>
        <v>377.9686800823568</v>
      </c>
      <c r="R156" s="139">
        <f t="array" ref="R156">((R$67-$H$5)/1000)*$R$40*(($C$9/70)^$AD$40)</f>
        <v>409.4660700892199</v>
      </c>
      <c r="S156" s="139">
        <f t="array" ref="S156">((S$67-$H$5)/1000)*$R$40*(($C$9/70)^$AD$40)</f>
        <v>440.96346009608288</v>
      </c>
      <c r="T156" s="139">
        <f t="array" ref="T156">((T$67-$H$5)/1000)*$R$40*(($C$9/70)^$AD$40)</f>
        <v>472.46085010294604</v>
      </c>
      <c r="U156" s="139">
        <f t="array" ref="U156">((U$67-$H$5)/1000)*$R$40*(($C$9/70)^$AD$40)</f>
        <v>503.95824010980914</v>
      </c>
      <c r="V156" s="139">
        <f t="array" ref="V156">((V$67-$H$5)/1000)*$R$40*(($C$9/70)^$AD$40)</f>
        <v>535.45563011667218</v>
      </c>
      <c r="W156" s="139">
        <f t="array" ref="W156">((W$67-$H$5)/1000)*$R$40*(($C$9/70)^$AD$40)</f>
        <v>566.95302012353523</v>
      </c>
      <c r="X156" s="139">
        <f t="array" ref="X156">((X$67-$H$5)/1000)*$R$40*(($C$9/70)^$AD$40)</f>
        <v>598.45041013039827</v>
      </c>
      <c r="Y156" s="139">
        <f t="array" ref="Y156">((Y$67-$H$5)/1000)*$R$40*(($C$9/70)^$AD$40)</f>
        <v>629.94780013726142</v>
      </c>
      <c r="Z156" s="139">
        <f t="array" ref="Z156">((Z$67-$H$5)/1000)*$R$40*(($C$9/70)^$AD$40)</f>
        <v>661.44519014412447</v>
      </c>
      <c r="AA156" s="139">
        <f t="array" ref="AA156">((AA$67-$H$5)/1000)*$R$40*(($C$9/70)^$AD$40)</f>
        <v>692.94258015098762</v>
      </c>
      <c r="AB156" s="139">
        <f t="array" ref="AB156">((AB$67-$H$5)/1000)*$R$40*(($C$9/70)^$AD$40)</f>
        <v>724.43997015785055</v>
      </c>
      <c r="AC156" s="139">
        <f t="array" ref="AC156">((AC$67-$H$5)/1000)*$R$40*(($C$9/70)^$AD$40)</f>
        <v>755.9373601647136</v>
      </c>
      <c r="AD156" s="139">
        <f t="array" ref="AD156">((AD$67-$H$5)/1000)*$R$40*(($C$9/70)^$AD$40)</f>
        <v>787.43475017157675</v>
      </c>
      <c r="AE156" s="139">
        <f t="array" ref="AE156">((AE$67-$H$5)/1000)*$R$40*(($C$9/70)^$AD$40)</f>
        <v>818.93214017843979</v>
      </c>
      <c r="AF156" s="139">
        <f t="array" ref="AF156">((AF$67-$H$5)/1000)*$R$40*(($C$9/70)^$AD$40)</f>
        <v>850.42953018530284</v>
      </c>
      <c r="AG156" s="139">
        <f t="array" ref="AG156">((AG$67-$H$5)/1000)*$R$40*(($C$9/70)^$AD$40)</f>
        <v>881.92692019216577</v>
      </c>
      <c r="AH156" s="139">
        <f t="array" ref="AH156">((AH$67-$H$5)/1000)*$R$40*(($C$9/70)^$AD$40)</f>
        <v>913.42431019902904</v>
      </c>
      <c r="AI156" s="139">
        <f t="array" ref="AI156">((AI$67-$H$5)/1000)*$R$40*(($C$9/70)^$AD$40)</f>
        <v>944.92170020589208</v>
      </c>
      <c r="AJ156" s="139">
        <f t="array" ref="AJ156">((AJ$67-$H$5)/1000)*$R$40*(($C$9/70)^$AD$40)</f>
        <v>976.41909021275512</v>
      </c>
      <c r="AK156" s="139">
        <f t="array" ref="AK156">((AK$67-$H$5)/1000)*$R$40*(($C$9/70)^$AD$40)</f>
        <v>1007.9164802196183</v>
      </c>
      <c r="AL156" s="139">
        <f t="array" ref="AL156">((AL$67-$H$5)/1000)*$R$40*(($C$9/70)^$AD$40)</f>
        <v>1039.4138702264813</v>
      </c>
      <c r="AM156" s="139">
        <f t="array" ref="AM156">((AM$67-$H$5)/1000)*$R$40*(($C$9/70)^$AD$40)</f>
        <v>1070.9112602333444</v>
      </c>
      <c r="AN156" s="139">
        <f t="array" ref="AN156">((AN$67-$H$5)/1000)*$R$40*(($C$9/70)^$AD$40)</f>
        <v>1102.4086502402074</v>
      </c>
      <c r="AO156" s="139">
        <f t="array" ref="AO156">((AO$67-$H$5)/1000)*$R$40*(($C$9/70)^$AD$40)</f>
        <v>1133.9060402470705</v>
      </c>
      <c r="AP156" s="139">
        <f t="array" ref="AP156">((AP$67-$H$5)/1000)*$R$40*(($C$9/70)^$AD$40)</f>
        <v>1165.4034302539335</v>
      </c>
      <c r="AQ156" s="139">
        <f t="array" ref="AQ156">((AQ$67-$H$5)/1000)*$R$40*(($C$9/70)^$AD$40)</f>
        <v>1196.9008202607965</v>
      </c>
      <c r="AR156" s="139">
        <f t="array" ref="AR156">((AR$67-$H$5)/1000)*$R$40*(($C$9/70)^$AD$40)</f>
        <v>1228.3982102676596</v>
      </c>
      <c r="AS156" s="139">
        <f t="array" ref="AS156">((AS$67-$H$5)/1000)*$R$40*(($C$9/70)^$AD$40)</f>
        <v>1259.8956002745228</v>
      </c>
      <c r="AT156" s="139">
        <f t="array" ref="AT156">((AT$67-$H$5)/1000)*$R$40*(($C$9/70)^$AD$40)</f>
        <v>1291.3929902813857</v>
      </c>
      <c r="AU156" s="139">
        <f t="array" ref="AU156">((AU$67-$H$5)/1000)*$R$40*(($C$9/70)^$AD$40)</f>
        <v>1322.8903802882489</v>
      </c>
      <c r="AV156" s="139">
        <f t="array" ref="AV156">((AV$67-$H$5)/1000)*$R$40*(($C$9/70)^$AD$40)</f>
        <v>1354.3877702951117</v>
      </c>
      <c r="AW156" s="139">
        <f t="array" ref="AW156">((AW$67-$H$5)/1000)*$R$40*(($C$9/70)^$AD$40)</f>
        <v>1385.8851603019752</v>
      </c>
      <c r="AX156" s="139">
        <f t="array" ref="AX156">((AX$67-$H$5)/1000)*$R$40*(($C$9/70)^$AD$40)</f>
        <v>1417.3825503088381</v>
      </c>
      <c r="AY156" s="139">
        <f t="array" ref="AY156">((AY$67-$H$5)/1000)*$R$40*(($C$9/70)^$AD$40)</f>
        <v>1448.8799403157011</v>
      </c>
      <c r="AZ156" s="139">
        <f t="array" ref="AZ156">((AZ$67-$H$5)/1000)*$R$40*(($C$9/70)^$AD$40)</f>
        <v>1480.3773303225644</v>
      </c>
      <c r="BA156" s="139">
        <f t="array" ref="BA156">((BA$67-$H$5)/1000)*$R$40*(($C$9/70)^$AD$40)</f>
        <v>1511.8747203294272</v>
      </c>
      <c r="BB156" s="139">
        <f t="array" ref="BB156">((BB$67-$H$5)/1000)*$R$40*(($C$9/70)^$AD$40)</f>
        <v>1543.3721103362905</v>
      </c>
      <c r="BC156" s="139">
        <f t="array" ref="BC156">((BC$67-$H$5)/1000)*$R$40*(($C$9/70)^$AD$40)</f>
        <v>1574.8695003431535</v>
      </c>
      <c r="BD156" s="139">
        <f t="array" ref="BD156">((BD$67-$H$5)/1000)*$R$40*(($C$9/70)^$AD$40)</f>
        <v>1606.3668903500165</v>
      </c>
      <c r="BE156" s="139">
        <f t="array" ref="BE156">((BE$67-$H$5)/1000)*$R$40*(($C$9/70)^$AD$40)</f>
        <v>1637.8642803568796</v>
      </c>
      <c r="BF156" s="138">
        <f t="array" ref="BF156">((BF$67-$H$5)/1000)*$R$40*(($C$9/70)^$AD$40)</f>
        <v>1669.3616703637426</v>
      </c>
    </row>
    <row r="157" spans="1:58" x14ac:dyDescent="0.25">
      <c r="A157" s="83"/>
      <c r="B157" s="137" t="s">
        <v>54</v>
      </c>
      <c r="C157" s="136"/>
      <c r="D157" s="134" t="s">
        <v>34</v>
      </c>
      <c r="E157" s="135">
        <v>110</v>
      </c>
      <c r="F157" s="135">
        <v>200</v>
      </c>
      <c r="G157" s="134" t="s">
        <v>44</v>
      </c>
      <c r="H157" s="133">
        <f>((H$67-$H$5)/1000)*$L$41*(($C$9/70)^$X$41)</f>
        <v>58.594939500717608</v>
      </c>
      <c r="I157" s="132">
        <f>((I$67-$H$5)/1000)*$L$41*(($C$9/70)^$X$41)</f>
        <v>78.12658600095682</v>
      </c>
      <c r="J157" s="131">
        <f>((J$67-$H$5)/1000)*$L$41*(($C$9/70)^$X$41)</f>
        <v>97.658232501196011</v>
      </c>
      <c r="K157" s="131">
        <f>((K$67-$H$5)/1000)*$L$41*(($C$9/70)^$X$41)</f>
        <v>117.18987900143522</v>
      </c>
      <c r="L157" s="131">
        <f>((L$67-$H$5)/1000)*$L$41*(($C$9/70)^$X$41)</f>
        <v>136.72152550167442</v>
      </c>
      <c r="M157" s="131">
        <f>((M$67-$H$5)/1000)*$L$41*(($C$9/70)^$X$41)</f>
        <v>156.25317200191364</v>
      </c>
      <c r="N157" s="131">
        <f>((N$67-$H$5)/1000)*$L$41*(($C$9/70)^$X$41)</f>
        <v>175.78481850215283</v>
      </c>
      <c r="O157" s="131">
        <f>((O$67-$H$5)/1000)*$L$41*(($C$9/70)^$X$41)</f>
        <v>195.31646500239202</v>
      </c>
      <c r="P157" s="131">
        <f>((P$67-$H$5)/1000)*$L$41*(($C$9/70)^$X$41)</f>
        <v>214.84811150263124</v>
      </c>
      <c r="Q157" s="131">
        <f>((Q$67-$H$5)/1000)*$L$41*(($C$9/70)^$X$41)</f>
        <v>234.37975800287043</v>
      </c>
      <c r="R157" s="131">
        <f>((R$67-$H$5)/1000)*$L$41*(($C$9/70)^$X$41)</f>
        <v>253.91140450310965</v>
      </c>
      <c r="S157" s="131">
        <f>((S$67-$H$5)/1000)*$L$41*(($C$9/70)^$X$41)</f>
        <v>273.44305100334884</v>
      </c>
      <c r="T157" s="131">
        <f>((T$67-$H$5)/1000)*$L$41*(($C$9/70)^$X$41)</f>
        <v>292.97469750358806</v>
      </c>
      <c r="U157" s="131">
        <f>((U$67-$H$5)/1000)*$L$41*(($C$9/70)^$X$41)</f>
        <v>312.50634400382728</v>
      </c>
      <c r="V157" s="131">
        <f>((V$67-$H$5)/1000)*$L$41*(($C$9/70)^$X$41)</f>
        <v>332.0379905040665</v>
      </c>
      <c r="W157" s="131">
        <f>((W$67-$H$5)/1000)*$L$41*(($C$9/70)^$X$41)</f>
        <v>351.56963700430566</v>
      </c>
      <c r="X157" s="131">
        <f>((X$67-$H$5)/1000)*$L$41*(($C$9/70)^$X$41)</f>
        <v>371.10128350454482</v>
      </c>
      <c r="Y157" s="131">
        <f>((Y$67-$H$5)/1000)*$L$41*(($C$9/70)^$X$41)</f>
        <v>390.63293000478404</v>
      </c>
      <c r="Z157" s="131">
        <f>((Z$67-$H$5)/1000)*$L$41*(($C$9/70)^$X$41)</f>
        <v>410.16457650502332</v>
      </c>
      <c r="AA157" s="131">
        <f>((AA$67-$H$5)/1000)*$L$41*(($C$9/70)^$X$41)</f>
        <v>429.69622300526248</v>
      </c>
      <c r="AB157" s="131">
        <f>((AB$67-$H$5)/1000)*$L$41*(($C$9/70)^$X$41)</f>
        <v>449.22786950550164</v>
      </c>
      <c r="AC157" s="131">
        <f>((AC$67-$H$5)/1000)*$L$41*(($C$9/70)^$X$41)</f>
        <v>468.75951600574086</v>
      </c>
      <c r="AD157" s="131">
        <f>((AD$67-$H$5)/1000)*$L$41*(($C$9/70)^$X$41)</f>
        <v>488.29116250598003</v>
      </c>
      <c r="AE157" s="131">
        <f>((AE$67-$H$5)/1000)*$L$41*(($C$9/70)^$X$41)</f>
        <v>507.8228090062193</v>
      </c>
      <c r="AF157" s="131">
        <f>((AF$67-$H$5)/1000)*$L$41*(($C$9/70)^$X$41)</f>
        <v>527.35445550645852</v>
      </c>
      <c r="AG157" s="131">
        <f>((AG$67-$H$5)/1000)*$L$41*(($C$9/70)^$X$41)</f>
        <v>546.88610200669768</v>
      </c>
      <c r="AH157" s="131">
        <f>((AH$67-$H$5)/1000)*$L$41*(($C$9/70)^$X$41)</f>
        <v>566.41774850693685</v>
      </c>
      <c r="AI157" s="131">
        <f>((AI$67-$H$5)/1000)*$L$41*(($C$9/70)^$X$41)</f>
        <v>585.94939500717612</v>
      </c>
      <c r="AJ157" s="131">
        <f>((AJ$67-$H$5)/1000)*$L$41*(($C$9/70)^$X$41)</f>
        <v>605.48104150741528</v>
      </c>
      <c r="AK157" s="131">
        <f>((AK$67-$H$5)/1000)*$L$41*(($C$9/70)^$X$41)</f>
        <v>625.01268800765456</v>
      </c>
      <c r="AL157" s="131">
        <f>((AL$67-$H$5)/1000)*$L$41*(($C$9/70)^$X$41)</f>
        <v>644.54433450789361</v>
      </c>
      <c r="AM157" s="131">
        <f>((AM$67-$H$5)/1000)*$L$41*(($C$9/70)^$X$41)</f>
        <v>664.075981008133</v>
      </c>
      <c r="AN157" s="131">
        <f>((AN$67-$H$5)/1000)*$L$41*(($C$9/70)^$X$41)</f>
        <v>683.60762750837216</v>
      </c>
      <c r="AO157" s="131">
        <f>((AO$67-$H$5)/1000)*$L$41*(($C$9/70)^$X$41)</f>
        <v>703.13927400861132</v>
      </c>
      <c r="AP157" s="131">
        <f>((AP$67-$H$5)/1000)*$L$41*(($C$9/70)^$X$41)</f>
        <v>722.6709205088506</v>
      </c>
      <c r="AQ157" s="131">
        <f>((AQ$67-$H$5)/1000)*$L$41*(($C$9/70)^$X$41)</f>
        <v>742.20256700908965</v>
      </c>
      <c r="AR157" s="131">
        <f>((AR$67-$H$5)/1000)*$L$41*(($C$9/70)^$X$41)</f>
        <v>761.73421350932892</v>
      </c>
      <c r="AS157" s="131">
        <f>((AS$67-$H$5)/1000)*$L$41*(($C$9/70)^$X$41)</f>
        <v>781.26586000956809</v>
      </c>
      <c r="AT157" s="131">
        <f>((AT$67-$H$5)/1000)*$L$41*(($C$9/70)^$X$41)</f>
        <v>800.79750650980725</v>
      </c>
      <c r="AU157" s="131">
        <f>((AU$67-$H$5)/1000)*$L$41*(($C$9/70)^$X$41)</f>
        <v>820.32915301004664</v>
      </c>
      <c r="AV157" s="131">
        <f>((AV$67-$H$5)/1000)*$L$41*(($C$9/70)^$X$41)</f>
        <v>839.86079951028557</v>
      </c>
      <c r="AW157" s="131">
        <f>((AW$67-$H$5)/1000)*$L$41*(($C$9/70)^$X$41)</f>
        <v>859.39244601052496</v>
      </c>
      <c r="AX157" s="131">
        <f>((AX$67-$H$5)/1000)*$L$41*(($C$9/70)^$X$41)</f>
        <v>878.92409251076413</v>
      </c>
      <c r="AY157" s="131">
        <f>((AY$67-$H$5)/1000)*$L$41*(($C$9/70)^$X$41)</f>
        <v>898.45573901100329</v>
      </c>
      <c r="AZ157" s="131">
        <f>((AZ$67-$H$5)/1000)*$L$41*(($C$9/70)^$X$41)</f>
        <v>917.98738551124256</v>
      </c>
      <c r="BA157" s="131">
        <f>((BA$67-$H$5)/1000)*$L$41*(($C$9/70)^$X$41)</f>
        <v>937.51903201148173</v>
      </c>
      <c r="BB157" s="131">
        <f>((BB$67-$H$5)/1000)*$L$41*(($C$9/70)^$X$41)</f>
        <v>957.05067851172089</v>
      </c>
      <c r="BC157" s="131">
        <f>((BC$67-$H$5)/1000)*$L$41*(($C$9/70)^$X$41)</f>
        <v>976.58232501196005</v>
      </c>
      <c r="BD157" s="131">
        <f>((BD$67-$H$5)/1000)*$L$41*(($C$9/70)^$X$41)</f>
        <v>996.11397151219921</v>
      </c>
      <c r="BE157" s="131">
        <f>((BE$67-$H$5)/1000)*$L$41*(($C$9/70)^$X$41)</f>
        <v>1015.6456180124386</v>
      </c>
      <c r="BF157" s="130">
        <f>((BF$67-$H$5)/1000)*$L$41*(($C$9/70)^$X$41)</f>
        <v>1035.1772645126778</v>
      </c>
    </row>
    <row r="158" spans="1:58" x14ac:dyDescent="0.25">
      <c r="A158" s="83"/>
      <c r="B158" s="129" t="s">
        <v>53</v>
      </c>
      <c r="C158" s="128"/>
      <c r="D158" s="126" t="s">
        <v>34</v>
      </c>
      <c r="E158" s="127">
        <v>110</v>
      </c>
      <c r="F158" s="127">
        <v>260</v>
      </c>
      <c r="G158" s="126" t="s">
        <v>44</v>
      </c>
      <c r="H158" s="125">
        <f>((H$67-$H$5)/1000)*$M$41*(($C$9/70)^$Y$41)</f>
        <v>74.036237730875243</v>
      </c>
      <c r="I158" s="124">
        <f>((I$67-$H$5)/1000)*$M$41*(($C$9/70)^$Y$41)</f>
        <v>98.714983641167009</v>
      </c>
      <c r="J158" s="123">
        <f>((J$67-$H$5)/1000)*$M$41*(($C$9/70)^$Y$41)</f>
        <v>123.39372955145875</v>
      </c>
      <c r="K158" s="123">
        <f>((K$67-$H$5)/1000)*$M$41*(($C$9/70)^$Y$41)</f>
        <v>148.07247546175049</v>
      </c>
      <c r="L158" s="123">
        <f>((L$67-$H$5)/1000)*$M$41*(($C$9/70)^$Y$41)</f>
        <v>172.75122137204224</v>
      </c>
      <c r="M158" s="123">
        <f>((M$67-$H$5)/1000)*$M$41*(($C$9/70)^$Y$41)</f>
        <v>197.42996728233402</v>
      </c>
      <c r="N158" s="123">
        <f>((N$67-$H$5)/1000)*$M$41*(($C$9/70)^$Y$41)</f>
        <v>222.10871319262577</v>
      </c>
      <c r="O158" s="123">
        <f>((O$67-$H$5)/1000)*$M$41*(($C$9/70)^$Y$41)</f>
        <v>246.7874591029175</v>
      </c>
      <c r="P158" s="123">
        <f>((P$67-$H$5)/1000)*$M$41*(($C$9/70)^$Y$41)</f>
        <v>271.46620501320928</v>
      </c>
      <c r="Q158" s="123">
        <f>((Q$67-$H$5)/1000)*$M$41*(($C$9/70)^$Y$41)</f>
        <v>296.14495092350097</v>
      </c>
      <c r="R158" s="123">
        <f>((R$67-$H$5)/1000)*$M$41*(($C$9/70)^$Y$41)</f>
        <v>320.82369683379272</v>
      </c>
      <c r="S158" s="123">
        <f>((S$67-$H$5)/1000)*$M$41*(($C$9/70)^$Y$41)</f>
        <v>345.50244274408448</v>
      </c>
      <c r="T158" s="123">
        <f>((T$67-$H$5)/1000)*$M$41*(($C$9/70)^$Y$41)</f>
        <v>370.18118865437623</v>
      </c>
      <c r="U158" s="123">
        <f>((U$67-$H$5)/1000)*$M$41*(($C$9/70)^$Y$41)</f>
        <v>394.85993456466804</v>
      </c>
      <c r="V158" s="123">
        <f>((V$67-$H$5)/1000)*$M$41*(($C$9/70)^$Y$41)</f>
        <v>419.53868047495973</v>
      </c>
      <c r="W158" s="123">
        <f>((W$67-$H$5)/1000)*$M$41*(($C$9/70)^$Y$41)</f>
        <v>444.21742638525154</v>
      </c>
      <c r="X158" s="123">
        <f>((X$67-$H$5)/1000)*$M$41*(($C$9/70)^$Y$41)</f>
        <v>468.89617229554324</v>
      </c>
      <c r="Y158" s="123">
        <f>((Y$67-$H$5)/1000)*$M$41*(($C$9/70)^$Y$41)</f>
        <v>493.57491820583499</v>
      </c>
      <c r="Z158" s="123">
        <f>((Z$67-$H$5)/1000)*$M$41*(($C$9/70)^$Y$41)</f>
        <v>518.25366411612674</v>
      </c>
      <c r="AA158" s="123">
        <f>((AA$67-$H$5)/1000)*$M$41*(($C$9/70)^$Y$41)</f>
        <v>542.93241002641855</v>
      </c>
      <c r="AB158" s="123">
        <f>((AB$67-$H$5)/1000)*$M$41*(($C$9/70)^$Y$41)</f>
        <v>567.61115593671025</v>
      </c>
      <c r="AC158" s="123">
        <f>((AC$67-$H$5)/1000)*$M$41*(($C$9/70)^$Y$41)</f>
        <v>592.28990184700194</v>
      </c>
      <c r="AD158" s="123">
        <f>((AD$67-$H$5)/1000)*$M$41*(($C$9/70)^$Y$41)</f>
        <v>616.96864775729375</v>
      </c>
      <c r="AE158" s="123">
        <f>((AE$67-$H$5)/1000)*$M$41*(($C$9/70)^$Y$41)</f>
        <v>641.64739366758545</v>
      </c>
      <c r="AF158" s="123">
        <f>((AF$67-$H$5)/1000)*$M$41*(($C$9/70)^$Y$41)</f>
        <v>666.32613957787737</v>
      </c>
      <c r="AG158" s="123">
        <f>((AG$67-$H$5)/1000)*$M$41*(($C$9/70)^$Y$41)</f>
        <v>691.00488548816895</v>
      </c>
      <c r="AH158" s="123">
        <f>((AH$67-$H$5)/1000)*$M$41*(($C$9/70)^$Y$41)</f>
        <v>715.68363139846076</v>
      </c>
      <c r="AI158" s="123">
        <f>((AI$67-$H$5)/1000)*$M$41*(($C$9/70)^$Y$41)</f>
        <v>740.36237730875246</v>
      </c>
      <c r="AJ158" s="123">
        <f>((AJ$67-$H$5)/1000)*$M$41*(($C$9/70)^$Y$41)</f>
        <v>765.04112321904427</v>
      </c>
      <c r="AK158" s="123">
        <f>((AK$67-$H$5)/1000)*$M$41*(($C$9/70)^$Y$41)</f>
        <v>789.71986912933608</v>
      </c>
      <c r="AL158" s="123">
        <f>((AL$67-$H$5)/1000)*$M$41*(($C$9/70)^$Y$41)</f>
        <v>814.39861503962777</v>
      </c>
      <c r="AM158" s="123">
        <f>((AM$67-$H$5)/1000)*$M$41*(($C$9/70)^$Y$41)</f>
        <v>839.07736094991947</v>
      </c>
      <c r="AN158" s="123">
        <f>((AN$67-$H$5)/1000)*$M$41*(($C$9/70)^$Y$41)</f>
        <v>863.75610686021128</v>
      </c>
      <c r="AO158" s="123">
        <f>((AO$67-$H$5)/1000)*$M$41*(($C$9/70)^$Y$41)</f>
        <v>888.43485277050308</v>
      </c>
      <c r="AP158" s="123">
        <f>((AP$67-$H$5)/1000)*$M$41*(($C$9/70)^$Y$41)</f>
        <v>913.11359868079489</v>
      </c>
      <c r="AQ158" s="123">
        <f>((AQ$67-$H$5)/1000)*$M$41*(($C$9/70)^$Y$41)</f>
        <v>937.79234459108648</v>
      </c>
      <c r="AR158" s="123">
        <f>((AR$67-$H$5)/1000)*$M$41*(($C$9/70)^$Y$41)</f>
        <v>962.47109050137817</v>
      </c>
      <c r="AS158" s="123">
        <f>((AS$67-$H$5)/1000)*$M$41*(($C$9/70)^$Y$41)</f>
        <v>987.14983641166998</v>
      </c>
      <c r="AT158" s="123">
        <f>((AT$67-$H$5)/1000)*$M$41*(($C$9/70)^$Y$41)</f>
        <v>1011.8285823219617</v>
      </c>
      <c r="AU158" s="123">
        <f>((AU$67-$H$5)/1000)*$M$41*(($C$9/70)^$Y$41)</f>
        <v>1036.5073282322535</v>
      </c>
      <c r="AV158" s="123">
        <f>((AV$67-$H$5)/1000)*$M$41*(($C$9/70)^$Y$41)</f>
        <v>1061.1860741425451</v>
      </c>
      <c r="AW158" s="123">
        <f>((AW$67-$H$5)/1000)*$M$41*(($C$9/70)^$Y$41)</f>
        <v>1085.8648200528371</v>
      </c>
      <c r="AX158" s="123">
        <f>((AX$67-$H$5)/1000)*$M$41*(($C$9/70)^$Y$41)</f>
        <v>1110.5435659631287</v>
      </c>
      <c r="AY158" s="123">
        <f>((AY$67-$H$5)/1000)*$M$41*(($C$9/70)^$Y$41)</f>
        <v>1135.2223118734205</v>
      </c>
      <c r="AZ158" s="123">
        <f>((AZ$67-$H$5)/1000)*$M$41*(($C$9/70)^$Y$41)</f>
        <v>1159.9010577837123</v>
      </c>
      <c r="BA158" s="123">
        <f>((BA$67-$H$5)/1000)*$M$41*(($C$9/70)^$Y$41)</f>
        <v>1184.5798036940039</v>
      </c>
      <c r="BB158" s="123">
        <f>((BB$67-$H$5)/1000)*$M$41*(($C$9/70)^$Y$41)</f>
        <v>1209.2585496042959</v>
      </c>
      <c r="BC158" s="123">
        <f>((BC$67-$H$5)/1000)*$M$41*(($C$9/70)^$Y$41)</f>
        <v>1233.9372955145875</v>
      </c>
      <c r="BD158" s="123">
        <f>((BD$67-$H$5)/1000)*$M$41*(($C$9/70)^$Y$41)</f>
        <v>1258.6160414248791</v>
      </c>
      <c r="BE158" s="123">
        <f>((BE$67-$H$5)/1000)*$M$41*(($C$9/70)^$Y$41)</f>
        <v>1283.2947873351709</v>
      </c>
      <c r="BF158" s="122">
        <f>((BF$67-$H$5)/1000)*$M$41*(($C$9/70)^$Y$41)</f>
        <v>1307.9735332454627</v>
      </c>
    </row>
    <row r="159" spans="1:58" x14ac:dyDescent="0.25">
      <c r="A159" s="83"/>
      <c r="B159" s="129" t="s">
        <v>52</v>
      </c>
      <c r="C159" s="128"/>
      <c r="D159" s="126" t="s">
        <v>34</v>
      </c>
      <c r="E159" s="127">
        <v>110</v>
      </c>
      <c r="F159" s="127">
        <v>300</v>
      </c>
      <c r="G159" s="126" t="s">
        <v>44</v>
      </c>
      <c r="H159" s="125">
        <f>((H$67-$H$5)/1000)*$N$41*(($C$9/70)^$Z$41)</f>
        <v>79.302909892956265</v>
      </c>
      <c r="I159" s="124">
        <f>((I$67-$H$5)/1000)*$N$41*(($C$9/70)^$Z$41)</f>
        <v>105.73721319060837</v>
      </c>
      <c r="J159" s="123">
        <f>((J$67-$H$5)/1000)*$N$41*(($C$9/70)^$Z$41)</f>
        <v>132.17151648826044</v>
      </c>
      <c r="K159" s="123">
        <f>((K$67-$H$5)/1000)*$N$41*(($C$9/70)^$Z$41)</f>
        <v>158.60581978591253</v>
      </c>
      <c r="L159" s="123">
        <f>((L$67-$H$5)/1000)*$N$41*(($C$9/70)^$Z$41)</f>
        <v>185.04012308356462</v>
      </c>
      <c r="M159" s="123">
        <f>((M$67-$H$5)/1000)*$N$41*(($C$9/70)^$Z$41)</f>
        <v>211.47442638121674</v>
      </c>
      <c r="N159" s="123">
        <f>((N$67-$H$5)/1000)*$N$41*(($C$9/70)^$Z$41)</f>
        <v>237.90872967886878</v>
      </c>
      <c r="O159" s="123">
        <f>((O$67-$H$5)/1000)*$N$41*(($C$9/70)^$Z$41)</f>
        <v>264.34303297652087</v>
      </c>
      <c r="P159" s="123">
        <f>((P$67-$H$5)/1000)*$N$41*(($C$9/70)^$Z$41)</f>
        <v>290.77733627417302</v>
      </c>
      <c r="Q159" s="123">
        <f>((Q$67-$H$5)/1000)*$N$41*(($C$9/70)^$Z$41)</f>
        <v>317.21163957182506</v>
      </c>
      <c r="R159" s="123">
        <f>((R$67-$H$5)/1000)*$N$41*(($C$9/70)^$Z$41)</f>
        <v>343.64594286947721</v>
      </c>
      <c r="S159" s="123">
        <f>((S$67-$H$5)/1000)*$N$41*(($C$9/70)^$Z$41)</f>
        <v>370.08024616712925</v>
      </c>
      <c r="T159" s="123">
        <f>((T$67-$H$5)/1000)*$N$41*(($C$9/70)^$Z$41)</f>
        <v>396.51454946478134</v>
      </c>
      <c r="U159" s="123">
        <f>((U$67-$H$5)/1000)*$N$41*(($C$9/70)^$Z$41)</f>
        <v>422.94885276243349</v>
      </c>
      <c r="V159" s="123">
        <f>((V$67-$H$5)/1000)*$N$41*(($C$9/70)^$Z$41)</f>
        <v>449.38315606008553</v>
      </c>
      <c r="W159" s="123">
        <f>((W$67-$H$5)/1000)*$N$41*(($C$9/70)^$Z$41)</f>
        <v>475.81745935773756</v>
      </c>
      <c r="X159" s="123">
        <f>((X$67-$H$5)/1000)*$N$41*(($C$9/70)^$Z$41)</f>
        <v>502.25176265538965</v>
      </c>
      <c r="Y159" s="123">
        <f>((Y$67-$H$5)/1000)*$N$41*(($C$9/70)^$Z$41)</f>
        <v>528.68606595304175</v>
      </c>
      <c r="Z159" s="123">
        <f>((Z$67-$H$5)/1000)*$N$41*(($C$9/70)^$Z$41)</f>
        <v>555.1203692506939</v>
      </c>
      <c r="AA159" s="123">
        <f>((AA$67-$H$5)/1000)*$N$41*(($C$9/70)^$Z$41)</f>
        <v>581.55467254834605</v>
      </c>
      <c r="AB159" s="123">
        <f>((AB$67-$H$5)/1000)*$N$41*(($C$9/70)^$Z$41)</f>
        <v>607.98897584599797</v>
      </c>
      <c r="AC159" s="123">
        <f>((AC$67-$H$5)/1000)*$N$41*(($C$9/70)^$Z$41)</f>
        <v>634.42327914365012</v>
      </c>
      <c r="AD159" s="123">
        <f>((AD$67-$H$5)/1000)*$N$41*(($C$9/70)^$Z$41)</f>
        <v>660.85758244130227</v>
      </c>
      <c r="AE159" s="123">
        <f>((AE$67-$H$5)/1000)*$N$41*(($C$9/70)^$Z$41)</f>
        <v>687.29188573895442</v>
      </c>
      <c r="AF159" s="123">
        <f>((AF$67-$H$5)/1000)*$N$41*(($C$9/70)^$Z$41)</f>
        <v>713.72618903660657</v>
      </c>
      <c r="AG159" s="123">
        <f>((AG$67-$H$5)/1000)*$N$41*(($C$9/70)^$Z$41)</f>
        <v>740.16049233425849</v>
      </c>
      <c r="AH159" s="123">
        <f>((AH$67-$H$5)/1000)*$N$41*(($C$9/70)^$Z$41)</f>
        <v>766.59479563191053</v>
      </c>
      <c r="AI159" s="123">
        <f>((AI$67-$H$5)/1000)*$N$41*(($C$9/70)^$Z$41)</f>
        <v>793.02909892956268</v>
      </c>
      <c r="AJ159" s="123">
        <f>((AJ$67-$H$5)/1000)*$N$41*(($C$9/70)^$Z$41)</f>
        <v>819.46340222721483</v>
      </c>
      <c r="AK159" s="123">
        <f>((AK$67-$H$5)/1000)*$N$41*(($C$9/70)^$Z$41)</f>
        <v>845.89770552486698</v>
      </c>
      <c r="AL159" s="123">
        <f>((AL$67-$H$5)/1000)*$N$41*(($C$9/70)^$Z$41)</f>
        <v>872.3320088225189</v>
      </c>
      <c r="AM159" s="123">
        <f>((AM$67-$H$5)/1000)*$N$41*(($C$9/70)^$Z$41)</f>
        <v>898.76631212017105</v>
      </c>
      <c r="AN159" s="123">
        <f>((AN$67-$H$5)/1000)*$N$41*(($C$9/70)^$Z$41)</f>
        <v>925.2006154178232</v>
      </c>
      <c r="AO159" s="123">
        <f>((AO$67-$H$5)/1000)*$N$41*(($C$9/70)^$Z$41)</f>
        <v>951.63491871547512</v>
      </c>
      <c r="AP159" s="123">
        <f>((AP$67-$H$5)/1000)*$N$41*(($C$9/70)^$Z$41)</f>
        <v>978.06922201312727</v>
      </c>
      <c r="AQ159" s="123">
        <f>((AQ$67-$H$5)/1000)*$N$41*(($C$9/70)^$Z$41)</f>
        <v>1004.5035253107793</v>
      </c>
      <c r="AR159" s="123">
        <f>((AR$67-$H$5)/1000)*$N$41*(($C$9/70)^$Z$41)</f>
        <v>1030.9378286084313</v>
      </c>
      <c r="AS159" s="123">
        <f>((AS$67-$H$5)/1000)*$N$41*(($C$9/70)^$Z$41)</f>
        <v>1057.3721319060835</v>
      </c>
      <c r="AT159" s="123">
        <f>((AT$67-$H$5)/1000)*$N$41*(($C$9/70)^$Z$41)</f>
        <v>1083.8064352037356</v>
      </c>
      <c r="AU159" s="123">
        <f>((AU$67-$H$5)/1000)*$N$41*(($C$9/70)^$Z$41)</f>
        <v>1110.2407385013878</v>
      </c>
      <c r="AV159" s="123">
        <f>((AV$67-$H$5)/1000)*$N$41*(($C$9/70)^$Z$41)</f>
        <v>1136.6750417990399</v>
      </c>
      <c r="AW159" s="123">
        <f>((AW$67-$H$5)/1000)*$N$41*(($C$9/70)^$Z$41)</f>
        <v>1163.1093450966921</v>
      </c>
      <c r="AX159" s="123">
        <f>((AX$67-$H$5)/1000)*$N$41*(($C$9/70)^$Z$41)</f>
        <v>1189.543648394344</v>
      </c>
      <c r="AY159" s="123">
        <f>((AY$67-$H$5)/1000)*$N$41*(($C$9/70)^$Z$41)</f>
        <v>1215.9779516919959</v>
      </c>
      <c r="AZ159" s="123">
        <f>((AZ$67-$H$5)/1000)*$N$41*(($C$9/70)^$Z$41)</f>
        <v>1242.4122549896483</v>
      </c>
      <c r="BA159" s="123">
        <f>((BA$67-$H$5)/1000)*$N$41*(($C$9/70)^$Z$41)</f>
        <v>1268.8465582873002</v>
      </c>
      <c r="BB159" s="123">
        <f>((BB$67-$H$5)/1000)*$N$41*(($C$9/70)^$Z$41)</f>
        <v>1295.2808615849526</v>
      </c>
      <c r="BC159" s="123">
        <f>((BC$67-$H$5)/1000)*$N$41*(($C$9/70)^$Z$41)</f>
        <v>1321.7151648826045</v>
      </c>
      <c r="BD159" s="123">
        <f>((BD$67-$H$5)/1000)*$N$41*(($C$9/70)^$Z$41)</f>
        <v>1348.1494681802565</v>
      </c>
      <c r="BE159" s="123">
        <f>((BE$67-$H$5)/1000)*$N$41*(($C$9/70)^$Z$41)</f>
        <v>1374.5837714779088</v>
      </c>
      <c r="BF159" s="122">
        <f>((BF$67-$H$5)/1000)*$N$41*(($C$9/70)^$Z$41)</f>
        <v>1401.0180747755608</v>
      </c>
    </row>
    <row r="160" spans="1:58" x14ac:dyDescent="0.25">
      <c r="A160" s="83"/>
      <c r="B160" s="129" t="s">
        <v>51</v>
      </c>
      <c r="C160" s="128"/>
      <c r="D160" s="126" t="s">
        <v>34</v>
      </c>
      <c r="E160" s="127">
        <v>110</v>
      </c>
      <c r="F160" s="127">
        <v>360</v>
      </c>
      <c r="G160" s="126" t="s">
        <v>44</v>
      </c>
      <c r="H160" s="125">
        <f>((H$67-$H$5)/1000)*$P$41*(($C$9/70)^$AB$41)</f>
        <v>99.71100854837114</v>
      </c>
      <c r="I160" s="124">
        <f>((I$67-$H$5)/1000)*$P$41*(($C$9/70)^$AB$41)</f>
        <v>132.9480113978282</v>
      </c>
      <c r="J160" s="123">
        <f>((J$67-$H$5)/1000)*$P$41*(($C$9/70)^$AB$41)</f>
        <v>166.18501424728524</v>
      </c>
      <c r="K160" s="123">
        <f>((K$67-$H$5)/1000)*$P$41*(($C$9/70)^$AB$41)</f>
        <v>199.42201709674228</v>
      </c>
      <c r="L160" s="123">
        <f>((L$67-$H$5)/1000)*$P$41*(($C$9/70)^$AB$41)</f>
        <v>232.65901994619932</v>
      </c>
      <c r="M160" s="123">
        <f>((M$67-$H$5)/1000)*$P$41*(($C$9/70)^$AB$41)</f>
        <v>265.89602279565639</v>
      </c>
      <c r="N160" s="123">
        <f>((N$67-$H$5)/1000)*$P$41*(($C$9/70)^$AB$41)</f>
        <v>299.13302564511343</v>
      </c>
      <c r="O160" s="123">
        <f>((O$67-$H$5)/1000)*$P$41*(($C$9/70)^$AB$41)</f>
        <v>332.37002849457048</v>
      </c>
      <c r="P160" s="123">
        <f>((P$67-$H$5)/1000)*$P$41*(($C$9/70)^$AB$41)</f>
        <v>365.60703134402758</v>
      </c>
      <c r="Q160" s="123">
        <f>((Q$67-$H$5)/1000)*$P$41*(($C$9/70)^$AB$41)</f>
        <v>398.84403419348456</v>
      </c>
      <c r="R160" s="123">
        <f>((R$67-$H$5)/1000)*$P$41*(($C$9/70)^$AB$41)</f>
        <v>432.08103704294166</v>
      </c>
      <c r="S160" s="123">
        <f>((S$67-$H$5)/1000)*$P$41*(($C$9/70)^$AB$41)</f>
        <v>465.31803989239864</v>
      </c>
      <c r="T160" s="123">
        <f>((T$67-$H$5)/1000)*$P$41*(($C$9/70)^$AB$41)</f>
        <v>498.55504274185574</v>
      </c>
      <c r="U160" s="123">
        <f>((U$67-$H$5)/1000)*$P$41*(($C$9/70)^$AB$41)</f>
        <v>531.79204559131279</v>
      </c>
      <c r="V160" s="123">
        <f>((V$67-$H$5)/1000)*$P$41*(($C$9/70)^$AB$41)</f>
        <v>565.02904844076988</v>
      </c>
      <c r="W160" s="123">
        <f>((W$67-$H$5)/1000)*$P$41*(($C$9/70)^$AB$41)</f>
        <v>598.26605129022687</v>
      </c>
      <c r="X160" s="123">
        <f>((X$67-$H$5)/1000)*$P$41*(($C$9/70)^$AB$41)</f>
        <v>631.50305413968397</v>
      </c>
      <c r="Y160" s="123">
        <f>((Y$67-$H$5)/1000)*$P$41*(($C$9/70)^$AB$41)</f>
        <v>664.74005698914095</v>
      </c>
      <c r="Z160" s="123">
        <f>((Z$67-$H$5)/1000)*$P$41*(($C$9/70)^$AB$41)</f>
        <v>697.97705983859805</v>
      </c>
      <c r="AA160" s="123">
        <f>((AA$67-$H$5)/1000)*$P$41*(($C$9/70)^$AB$41)</f>
        <v>731.21406268805515</v>
      </c>
      <c r="AB160" s="123">
        <f>((AB$67-$H$5)/1000)*$P$41*(($C$9/70)^$AB$41)</f>
        <v>764.45106553751214</v>
      </c>
      <c r="AC160" s="123">
        <f>((AC$67-$H$5)/1000)*$P$41*(($C$9/70)^$AB$41)</f>
        <v>797.68806838696912</v>
      </c>
      <c r="AD160" s="123">
        <f>((AD$67-$H$5)/1000)*$P$41*(($C$9/70)^$AB$41)</f>
        <v>830.92507123642622</v>
      </c>
      <c r="AE160" s="123">
        <f>((AE$67-$H$5)/1000)*$P$41*(($C$9/70)^$AB$41)</f>
        <v>864.16207408588332</v>
      </c>
      <c r="AF160" s="123">
        <f>((AF$67-$H$5)/1000)*$P$41*(($C$9/70)^$AB$41)</f>
        <v>897.39907693534042</v>
      </c>
      <c r="AG160" s="123">
        <f>((AG$67-$H$5)/1000)*$P$41*(($C$9/70)^$AB$41)</f>
        <v>930.63607978479729</v>
      </c>
      <c r="AH160" s="123">
        <f>((AH$67-$H$5)/1000)*$P$41*(($C$9/70)^$AB$41)</f>
        <v>963.87308263425439</v>
      </c>
      <c r="AI160" s="123">
        <f>((AI$67-$H$5)/1000)*$P$41*(($C$9/70)^$AB$41)</f>
        <v>997.11008548371149</v>
      </c>
      <c r="AJ160" s="123">
        <f>((AJ$67-$H$5)/1000)*$P$41*(($C$9/70)^$AB$41)</f>
        <v>1030.3470883331686</v>
      </c>
      <c r="AK160" s="123">
        <f>((AK$67-$H$5)/1000)*$P$41*(($C$9/70)^$AB$41)</f>
        <v>1063.5840911826256</v>
      </c>
      <c r="AL160" s="123">
        <f>((AL$67-$H$5)/1000)*$P$41*(($C$9/70)^$AB$41)</f>
        <v>1096.8210940320826</v>
      </c>
      <c r="AM160" s="123">
        <f>((AM$67-$H$5)/1000)*$P$41*(($C$9/70)^$AB$41)</f>
        <v>1130.0580968815398</v>
      </c>
      <c r="AN160" s="123">
        <f>((AN$67-$H$5)/1000)*$P$41*(($C$9/70)^$AB$41)</f>
        <v>1163.2950997309968</v>
      </c>
      <c r="AO160" s="123">
        <f>((AO$67-$H$5)/1000)*$P$41*(($C$9/70)^$AB$41)</f>
        <v>1196.5321025804537</v>
      </c>
      <c r="AP160" s="123">
        <f>((AP$67-$H$5)/1000)*$P$41*(($C$9/70)^$AB$41)</f>
        <v>1229.769105429911</v>
      </c>
      <c r="AQ160" s="123">
        <f>((AQ$67-$H$5)/1000)*$P$41*(($C$9/70)^$AB$41)</f>
        <v>1263.0061082793679</v>
      </c>
      <c r="AR160" s="123">
        <f>((AR$67-$H$5)/1000)*$P$41*(($C$9/70)^$AB$41)</f>
        <v>1296.2431111288249</v>
      </c>
      <c r="AS160" s="123">
        <f>((AS$67-$H$5)/1000)*$P$41*(($C$9/70)^$AB$41)</f>
        <v>1329.4801139782819</v>
      </c>
      <c r="AT160" s="123">
        <f>((AT$67-$H$5)/1000)*$P$41*(($C$9/70)^$AB$41)</f>
        <v>1362.7171168277389</v>
      </c>
      <c r="AU160" s="123">
        <f>((AU$67-$H$5)/1000)*$P$41*(($C$9/70)^$AB$41)</f>
        <v>1395.9541196771961</v>
      </c>
      <c r="AV160" s="123">
        <f>((AV$67-$H$5)/1000)*$P$41*(($C$9/70)^$AB$41)</f>
        <v>1429.1911225266531</v>
      </c>
      <c r="AW160" s="123">
        <f>((AW$67-$H$5)/1000)*$P$41*(($C$9/70)^$AB$41)</f>
        <v>1462.4281253761103</v>
      </c>
      <c r="AX160" s="123">
        <f>((AX$67-$H$5)/1000)*$P$41*(($C$9/70)^$AB$41)</f>
        <v>1495.6651282255673</v>
      </c>
      <c r="AY160" s="123">
        <f>((AY$67-$H$5)/1000)*$P$41*(($C$9/70)^$AB$41)</f>
        <v>1528.9021310750243</v>
      </c>
      <c r="AZ160" s="123">
        <f>((AZ$67-$H$5)/1000)*$P$41*(($C$9/70)^$AB$41)</f>
        <v>1562.1391339244815</v>
      </c>
      <c r="BA160" s="123">
        <f>((BA$67-$H$5)/1000)*$P$41*(($C$9/70)^$AB$41)</f>
        <v>1595.3761367739382</v>
      </c>
      <c r="BB160" s="123">
        <f>((BB$67-$H$5)/1000)*$P$41*(($C$9/70)^$AB$41)</f>
        <v>1628.6131396233957</v>
      </c>
      <c r="BC160" s="123">
        <f>((BC$67-$H$5)/1000)*$P$41*(($C$9/70)^$AB$41)</f>
        <v>1661.8501424728524</v>
      </c>
      <c r="BD160" s="123">
        <f>((BD$67-$H$5)/1000)*$P$41*(($C$9/70)^$AB$41)</f>
        <v>1695.0871453223094</v>
      </c>
      <c r="BE160" s="123">
        <f>((BE$67-$H$5)/1000)*$P$41*(($C$9/70)^$AB$41)</f>
        <v>1728.3241481717666</v>
      </c>
      <c r="BF160" s="122">
        <f>((BF$67-$H$5)/1000)*$P$41*(($C$9/70)^$AB$41)</f>
        <v>1761.5611510212236</v>
      </c>
    </row>
    <row r="161" spans="1:58" x14ac:dyDescent="0.25">
      <c r="A161" s="83"/>
      <c r="B161" s="129" t="s">
        <v>50</v>
      </c>
      <c r="C161" s="128"/>
      <c r="D161" s="126" t="s">
        <v>34</v>
      </c>
      <c r="E161" s="127">
        <v>110</v>
      </c>
      <c r="F161" s="127">
        <v>360</v>
      </c>
      <c r="G161" s="126" t="s">
        <v>33</v>
      </c>
      <c r="H161" s="125">
        <f>((H$67-$H$5)/1000)*$Q$41*(($C$9/70)^$AC$41)</f>
        <v>109.57253686634193</v>
      </c>
      <c r="I161" s="124">
        <f>((I$67-$H$5)/1000)*$Q$41*(($C$9/70)^$AC$41)</f>
        <v>146.09671582178925</v>
      </c>
      <c r="J161" s="123">
        <f>((J$67-$H$5)/1000)*$Q$41*(($C$9/70)^$AC$41)</f>
        <v>182.62089477723654</v>
      </c>
      <c r="K161" s="123">
        <f>((K$67-$H$5)/1000)*$Q$41*(($C$9/70)^$AC$41)</f>
        <v>219.14507373268387</v>
      </c>
      <c r="L161" s="123">
        <f>((L$67-$H$5)/1000)*$Q$41*(($C$9/70)^$AC$41)</f>
        <v>255.66925268813114</v>
      </c>
      <c r="M161" s="123">
        <f>((M$67-$H$5)/1000)*$Q$41*(($C$9/70)^$AC$41)</f>
        <v>292.19343164357849</v>
      </c>
      <c r="N161" s="123">
        <f>((N$67-$H$5)/1000)*$Q$41*(($C$9/70)^$AC$41)</f>
        <v>328.71761059902576</v>
      </c>
      <c r="O161" s="123">
        <f>((O$67-$H$5)/1000)*$Q$41*(($C$9/70)^$AC$41)</f>
        <v>365.24178955447309</v>
      </c>
      <c r="P161" s="123">
        <f>((P$67-$H$5)/1000)*$Q$41*(($C$9/70)^$AC$41)</f>
        <v>401.76596850992047</v>
      </c>
      <c r="Q161" s="123">
        <f>((Q$67-$H$5)/1000)*$Q$41*(($C$9/70)^$AC$41)</f>
        <v>438.29014746536774</v>
      </c>
      <c r="R161" s="123">
        <f>((R$67-$H$5)/1000)*$Q$41*(($C$9/70)^$AC$41)</f>
        <v>474.81432642081501</v>
      </c>
      <c r="S161" s="123">
        <f>((S$67-$H$5)/1000)*$Q$41*(($C$9/70)^$AC$41)</f>
        <v>511.33850537626228</v>
      </c>
      <c r="T161" s="123">
        <f>((T$67-$H$5)/1000)*$Q$41*(($C$9/70)^$AC$41)</f>
        <v>547.8626843317096</v>
      </c>
      <c r="U161" s="123">
        <f>((U$67-$H$5)/1000)*$Q$41*(($C$9/70)^$AC$41)</f>
        <v>584.38686328715698</v>
      </c>
      <c r="V161" s="123">
        <f>((V$67-$H$5)/1000)*$Q$41*(($C$9/70)^$AC$41)</f>
        <v>620.91104224260425</v>
      </c>
      <c r="W161" s="123">
        <f>((W$67-$H$5)/1000)*$Q$41*(($C$9/70)^$AC$41)</f>
        <v>657.43522119805152</v>
      </c>
      <c r="X161" s="123">
        <f>((X$67-$H$5)/1000)*$Q$41*(($C$9/70)^$AC$41)</f>
        <v>693.95940015349879</v>
      </c>
      <c r="Y161" s="123">
        <f>((Y$67-$H$5)/1000)*$Q$41*(($C$9/70)^$AC$41)</f>
        <v>730.48357910894617</v>
      </c>
      <c r="Z161" s="123">
        <f>((Z$67-$H$5)/1000)*$Q$41*(($C$9/70)^$AC$41)</f>
        <v>767.00775806439356</v>
      </c>
      <c r="AA161" s="123">
        <f>((AA$67-$H$5)/1000)*$Q$41*(($C$9/70)^$AC$41)</f>
        <v>803.53193701984094</v>
      </c>
      <c r="AB161" s="123">
        <f>((AB$67-$H$5)/1000)*$Q$41*(($C$9/70)^$AC$41)</f>
        <v>840.05611597528809</v>
      </c>
      <c r="AC161" s="123">
        <f>((AC$67-$H$5)/1000)*$Q$41*(($C$9/70)^$AC$41)</f>
        <v>876.58029493073548</v>
      </c>
      <c r="AD161" s="123">
        <f>((AD$67-$H$5)/1000)*$Q$41*(($C$9/70)^$AC$41)</f>
        <v>913.10447388618263</v>
      </c>
      <c r="AE161" s="123">
        <f>((AE$67-$H$5)/1000)*$Q$41*(($C$9/70)^$AC$41)</f>
        <v>949.62865284163001</v>
      </c>
      <c r="AF161" s="123">
        <f>((AF$67-$H$5)/1000)*$Q$41*(($C$9/70)^$AC$41)</f>
        <v>986.1528317970774</v>
      </c>
      <c r="AG161" s="123">
        <f>((AG$67-$H$5)/1000)*$Q$41*(($C$9/70)^$AC$41)</f>
        <v>1022.6770107525246</v>
      </c>
      <c r="AH161" s="123">
        <f>((AH$67-$H$5)/1000)*$Q$41*(($C$9/70)^$AC$41)</f>
        <v>1059.2011897079719</v>
      </c>
      <c r="AI161" s="123">
        <f>((AI$67-$H$5)/1000)*$Q$41*(($C$9/70)^$AC$41)</f>
        <v>1095.7253686634192</v>
      </c>
      <c r="AJ161" s="123">
        <f>((AJ$67-$H$5)/1000)*$Q$41*(($C$9/70)^$AC$41)</f>
        <v>1132.2495476188667</v>
      </c>
      <c r="AK161" s="123">
        <f>((AK$67-$H$5)/1000)*$Q$41*(($C$9/70)^$AC$41)</f>
        <v>1168.773726574314</v>
      </c>
      <c r="AL161" s="123">
        <f>((AL$67-$H$5)/1000)*$Q$41*(($C$9/70)^$AC$41)</f>
        <v>1205.2979055297612</v>
      </c>
      <c r="AM161" s="123">
        <f>((AM$67-$H$5)/1000)*$Q$41*(($C$9/70)^$AC$41)</f>
        <v>1241.8220844852085</v>
      </c>
      <c r="AN161" s="123">
        <f>((AN$67-$H$5)/1000)*$Q$41*(($C$9/70)^$AC$41)</f>
        <v>1278.3462634406558</v>
      </c>
      <c r="AO161" s="123">
        <f>((AO$67-$H$5)/1000)*$Q$41*(($C$9/70)^$AC$41)</f>
        <v>1314.870442396103</v>
      </c>
      <c r="AP161" s="123">
        <f>((AP$67-$H$5)/1000)*$Q$41*(($C$9/70)^$AC$41)</f>
        <v>1351.3946213515505</v>
      </c>
      <c r="AQ161" s="123">
        <f>((AQ$67-$H$5)/1000)*$Q$41*(($C$9/70)^$AC$41)</f>
        <v>1387.9188003069976</v>
      </c>
      <c r="AR161" s="123">
        <f>((AR$67-$H$5)/1000)*$Q$41*(($C$9/70)^$AC$41)</f>
        <v>1424.4429792624451</v>
      </c>
      <c r="AS161" s="123">
        <f>((AS$67-$H$5)/1000)*$Q$41*(($C$9/70)^$AC$41)</f>
        <v>1460.9671582178923</v>
      </c>
      <c r="AT161" s="123">
        <f>((AT$67-$H$5)/1000)*$Q$41*(($C$9/70)^$AC$41)</f>
        <v>1497.4913371733394</v>
      </c>
      <c r="AU161" s="123">
        <f>((AU$67-$H$5)/1000)*$Q$41*(($C$9/70)^$AC$41)</f>
        <v>1534.0155161287871</v>
      </c>
      <c r="AV161" s="123">
        <f>((AV$67-$H$5)/1000)*$Q$41*(($C$9/70)^$AC$41)</f>
        <v>1570.5396950842342</v>
      </c>
      <c r="AW161" s="123">
        <f>((AW$67-$H$5)/1000)*$Q$41*(($C$9/70)^$AC$41)</f>
        <v>1607.0638740396819</v>
      </c>
      <c r="AX161" s="123">
        <f>((AX$67-$H$5)/1000)*$Q$41*(($C$9/70)^$AC$41)</f>
        <v>1643.5880529951289</v>
      </c>
      <c r="AY161" s="123">
        <f>((AY$67-$H$5)/1000)*$Q$41*(($C$9/70)^$AC$41)</f>
        <v>1680.1122319505762</v>
      </c>
      <c r="AZ161" s="123">
        <f>((AZ$67-$H$5)/1000)*$Q$41*(($C$9/70)^$AC$41)</f>
        <v>1716.6364109060235</v>
      </c>
      <c r="BA161" s="123">
        <f>((BA$67-$H$5)/1000)*$Q$41*(($C$9/70)^$AC$41)</f>
        <v>1753.160589861471</v>
      </c>
      <c r="BB161" s="123">
        <f>((BB$67-$H$5)/1000)*$Q$41*(($C$9/70)^$AC$41)</f>
        <v>1789.6847688169182</v>
      </c>
      <c r="BC161" s="123">
        <f>((BC$67-$H$5)/1000)*$Q$41*(($C$9/70)^$AC$41)</f>
        <v>1826.2089477723653</v>
      </c>
      <c r="BD161" s="123">
        <f>((BD$67-$H$5)/1000)*$Q$41*(($C$9/70)^$AC$41)</f>
        <v>1862.7331267278128</v>
      </c>
      <c r="BE161" s="123">
        <f>((BE$67-$H$5)/1000)*$Q$41*(($C$9/70)^$AC$41)</f>
        <v>1899.25730568326</v>
      </c>
      <c r="BF161" s="122">
        <f>((BF$67-$H$5)/1000)*$Q$41*(($C$9/70)^$AC$41)</f>
        <v>1935.7814846387073</v>
      </c>
    </row>
    <row r="162" spans="1:58" ht="15.75" thickBot="1" x14ac:dyDescent="0.3">
      <c r="A162" s="83"/>
      <c r="B162" s="121" t="s">
        <v>49</v>
      </c>
      <c r="C162" s="120"/>
      <c r="D162" s="118" t="s">
        <v>34</v>
      </c>
      <c r="E162" s="119">
        <v>110</v>
      </c>
      <c r="F162" s="119">
        <v>400</v>
      </c>
      <c r="G162" s="118" t="s">
        <v>33</v>
      </c>
      <c r="H162" s="117">
        <f>((H$67-$H$5)/1000)*$R$41*(($C$9/70)^$AD$41)</f>
        <v>114.57792812622482</v>
      </c>
      <c r="I162" s="116">
        <f>((I$67-$H$5)/1000)*$R$41*(($C$9/70)^$AD$41)</f>
        <v>152.77057083496643</v>
      </c>
      <c r="J162" s="115">
        <f>((J$67-$H$5)/1000)*$R$41*(($C$9/70)^$AD$41)</f>
        <v>190.96321354370804</v>
      </c>
      <c r="K162" s="115">
        <f>((K$67-$H$5)/1000)*$R$41*(($C$9/70)^$AD$41)</f>
        <v>229.15585625244964</v>
      </c>
      <c r="L162" s="115">
        <f>((L$67-$H$5)/1000)*$R$41*(($C$9/70)^$AD$41)</f>
        <v>267.34849896119124</v>
      </c>
      <c r="M162" s="115">
        <f>((M$67-$H$5)/1000)*$R$41*(($C$9/70)^$AD$41)</f>
        <v>305.54114166993287</v>
      </c>
      <c r="N162" s="115">
        <f>((N$67-$H$5)/1000)*$R$41*(($C$9/70)^$AD$41)</f>
        <v>343.7337843786745</v>
      </c>
      <c r="O162" s="115">
        <f>((O$67-$H$5)/1000)*$R$41*(($C$9/70)^$AD$41)</f>
        <v>381.92642708741607</v>
      </c>
      <c r="P162" s="115">
        <f>((P$67-$H$5)/1000)*$R$41*(($C$9/70)^$AD$41)</f>
        <v>420.11906979615776</v>
      </c>
      <c r="Q162" s="115">
        <f>((Q$67-$H$5)/1000)*$R$41*(($C$9/70)^$AD$41)</f>
        <v>458.31171250489928</v>
      </c>
      <c r="R162" s="115">
        <f>((R$67-$H$5)/1000)*$R$41*(($C$9/70)^$AD$41)</f>
        <v>496.50435521364096</v>
      </c>
      <c r="S162" s="115">
        <f>((S$67-$H$5)/1000)*$R$41*(($C$9/70)^$AD$41)</f>
        <v>534.69699792238248</v>
      </c>
      <c r="T162" s="115">
        <f>((T$67-$H$5)/1000)*$R$41*(($C$9/70)^$AD$41)</f>
        <v>572.88964063112405</v>
      </c>
      <c r="U162" s="115">
        <f>((U$67-$H$5)/1000)*$R$41*(($C$9/70)^$AD$41)</f>
        <v>611.08228333986574</v>
      </c>
      <c r="V162" s="115">
        <f>((V$67-$H$5)/1000)*$R$41*(($C$9/70)^$AD$41)</f>
        <v>649.27492604860731</v>
      </c>
      <c r="W162" s="115">
        <f>((W$67-$H$5)/1000)*$R$41*(($C$9/70)^$AD$41)</f>
        <v>687.467568757349</v>
      </c>
      <c r="X162" s="115">
        <f>((X$67-$H$5)/1000)*$R$41*(($C$9/70)^$AD$41)</f>
        <v>725.66021146609046</v>
      </c>
      <c r="Y162" s="115">
        <f>((Y$67-$H$5)/1000)*$R$41*(($C$9/70)^$AD$41)</f>
        <v>763.85285417483215</v>
      </c>
      <c r="Z162" s="115">
        <f>((Z$67-$H$5)/1000)*$R$41*(($C$9/70)^$AD$41)</f>
        <v>802.04549688357383</v>
      </c>
      <c r="AA162" s="115">
        <f>((AA$67-$H$5)/1000)*$R$41*(($C$9/70)^$AD$41)</f>
        <v>840.23813959231552</v>
      </c>
      <c r="AB162" s="115">
        <f>((AB$67-$H$5)/1000)*$R$41*(($C$9/70)^$AD$41)</f>
        <v>878.43078230105698</v>
      </c>
      <c r="AC162" s="115">
        <f>((AC$67-$H$5)/1000)*$R$41*(($C$9/70)^$AD$41)</f>
        <v>916.62342500979855</v>
      </c>
      <c r="AD162" s="115">
        <f>((AD$67-$H$5)/1000)*$R$41*(($C$9/70)^$AD$41)</f>
        <v>954.81606771854024</v>
      </c>
      <c r="AE162" s="115">
        <f>((AE$67-$H$5)/1000)*$R$41*(($C$9/70)^$AD$41)</f>
        <v>993.00871042728193</v>
      </c>
      <c r="AF162" s="115">
        <f>((AF$67-$H$5)/1000)*$R$41*(($C$9/70)^$AD$41)</f>
        <v>1031.2013531360235</v>
      </c>
      <c r="AG162" s="115">
        <f>((AG$67-$H$5)/1000)*$R$41*(($C$9/70)^$AD$41)</f>
        <v>1069.393995844765</v>
      </c>
      <c r="AH162" s="115">
        <f>((AH$67-$H$5)/1000)*$R$41*(($C$9/70)^$AD$41)</f>
        <v>1107.5866385535066</v>
      </c>
      <c r="AI162" s="115">
        <f>((AI$67-$H$5)/1000)*$R$41*(($C$9/70)^$AD$41)</f>
        <v>1145.7792812622481</v>
      </c>
      <c r="AJ162" s="115">
        <f>((AJ$67-$H$5)/1000)*$R$41*(($C$9/70)^$AD$41)</f>
        <v>1183.9719239709898</v>
      </c>
      <c r="AK162" s="115">
        <f>((AK$67-$H$5)/1000)*$R$41*(($C$9/70)^$AD$41)</f>
        <v>1222.1645666797315</v>
      </c>
      <c r="AL162" s="115">
        <f>((AL$67-$H$5)/1000)*$R$41*(($C$9/70)^$AD$41)</f>
        <v>1260.3572093884732</v>
      </c>
      <c r="AM162" s="115">
        <f>((AM$67-$H$5)/1000)*$R$41*(($C$9/70)^$AD$41)</f>
        <v>1298.5498520972146</v>
      </c>
      <c r="AN162" s="115">
        <f>((AN$67-$H$5)/1000)*$R$41*(($C$9/70)^$AD$41)</f>
        <v>1336.7424948059563</v>
      </c>
      <c r="AO162" s="115">
        <f>((AO$67-$H$5)/1000)*$R$41*(($C$9/70)^$AD$41)</f>
        <v>1374.935137514698</v>
      </c>
      <c r="AP162" s="115">
        <f>((AP$67-$H$5)/1000)*$R$41*(($C$9/70)^$AD$41)</f>
        <v>1413.1277802234397</v>
      </c>
      <c r="AQ162" s="115">
        <f>((AQ$67-$H$5)/1000)*$R$41*(($C$9/70)^$AD$41)</f>
        <v>1451.3204229321809</v>
      </c>
      <c r="AR162" s="115">
        <f>((AR$67-$H$5)/1000)*$R$41*(($C$9/70)^$AD$41)</f>
        <v>1489.5130656409226</v>
      </c>
      <c r="AS162" s="115">
        <f>((AS$67-$H$5)/1000)*$R$41*(($C$9/70)^$AD$41)</f>
        <v>1527.7057083496643</v>
      </c>
      <c r="AT162" s="115">
        <f>((AT$67-$H$5)/1000)*$R$41*(($C$9/70)^$AD$41)</f>
        <v>1565.8983510584058</v>
      </c>
      <c r="AU162" s="115">
        <f>((AU$67-$H$5)/1000)*$R$41*(($C$9/70)^$AD$41)</f>
        <v>1604.0909937671477</v>
      </c>
      <c r="AV162" s="115">
        <f>((AV$67-$H$5)/1000)*$R$41*(($C$9/70)^$AD$41)</f>
        <v>1642.2836364758891</v>
      </c>
      <c r="AW162" s="115">
        <f>((AW$67-$H$5)/1000)*$R$41*(($C$9/70)^$AD$41)</f>
        <v>1680.476279184631</v>
      </c>
      <c r="AX162" s="115">
        <f>((AX$67-$H$5)/1000)*$R$41*(($C$9/70)^$AD$41)</f>
        <v>1718.6689218933725</v>
      </c>
      <c r="AY162" s="115">
        <f>((AY$67-$H$5)/1000)*$R$41*(($C$9/70)^$AD$41)</f>
        <v>1756.861564602114</v>
      </c>
      <c r="AZ162" s="115">
        <f>((AZ$67-$H$5)/1000)*$R$41*(($C$9/70)^$AD$41)</f>
        <v>1795.0542073108559</v>
      </c>
      <c r="BA162" s="115">
        <f>((BA$67-$H$5)/1000)*$R$41*(($C$9/70)^$AD$41)</f>
        <v>1833.2468500195971</v>
      </c>
      <c r="BB162" s="115">
        <f>((BB$67-$H$5)/1000)*$R$41*(($C$9/70)^$AD$41)</f>
        <v>1871.4394927283388</v>
      </c>
      <c r="BC162" s="115">
        <f>((BC$67-$H$5)/1000)*$R$41*(($C$9/70)^$AD$41)</f>
        <v>1909.6321354370805</v>
      </c>
      <c r="BD162" s="115">
        <f>((BD$67-$H$5)/1000)*$R$41*(($C$9/70)^$AD$41)</f>
        <v>1947.8247781458219</v>
      </c>
      <c r="BE162" s="115">
        <f>((BE$67-$H$5)/1000)*$R$41*(($C$9/70)^$AD$41)</f>
        <v>1986.0174208545639</v>
      </c>
      <c r="BF162" s="114">
        <f>((BF$67-$H$5)/1000)*$R$41*(($C$9/70)^$AD$41)</f>
        <v>2024.2100635633053</v>
      </c>
    </row>
    <row r="163" spans="1:58" x14ac:dyDescent="0.25">
      <c r="A163" s="83"/>
      <c r="B163" s="113" t="s">
        <v>48</v>
      </c>
      <c r="C163" s="113"/>
      <c r="D163" s="111" t="s">
        <v>34</v>
      </c>
      <c r="E163" s="112">
        <v>150</v>
      </c>
      <c r="F163" s="112">
        <v>200</v>
      </c>
      <c r="G163" s="111" t="s">
        <v>44</v>
      </c>
      <c r="H163" s="110">
        <f>((H$67-$H$5)/1000)*$L$42*(($C$9/70)^$X$42)</f>
        <v>88.733003820173124</v>
      </c>
      <c r="I163" s="109">
        <f>((I$67-$H$5)/1000)*$L$42*(($C$9/70)^$X$42)</f>
        <v>118.31067176023085</v>
      </c>
      <c r="J163" s="108">
        <f>((J$67-$H$5)/1000)*$L$42*(($C$9/70)^$X$42)</f>
        <v>147.88833970028855</v>
      </c>
      <c r="K163" s="108">
        <f>((K$67-$H$5)/1000)*$L$42*(($C$9/70)^$X$42)</f>
        <v>177.46600764034625</v>
      </c>
      <c r="L163" s="108">
        <f>((L$67-$H$5)/1000)*$L$42*(($C$9/70)^$X$42)</f>
        <v>207.04367558040394</v>
      </c>
      <c r="M163" s="108">
        <f>((M$67-$H$5)/1000)*$L$42*(($C$9/70)^$X$42)</f>
        <v>236.62134352046169</v>
      </c>
      <c r="N163" s="108">
        <f>((N$67-$H$5)/1000)*$L$42*(($C$9/70)^$X$42)</f>
        <v>266.19901146051939</v>
      </c>
      <c r="O163" s="108">
        <f>((O$67-$H$5)/1000)*$L$42*(($C$9/70)^$X$42)</f>
        <v>295.77667940057711</v>
      </c>
      <c r="P163" s="108">
        <f>((P$67-$H$5)/1000)*$L$42*(($C$9/70)^$X$42)</f>
        <v>325.35434734063477</v>
      </c>
      <c r="Q163" s="108">
        <f>((Q$67-$H$5)/1000)*$L$42*(($C$9/70)^$X$42)</f>
        <v>354.9320152806925</v>
      </c>
      <c r="R163" s="108">
        <f>((R$67-$H$5)/1000)*$L$42*(($C$9/70)^$X$42)</f>
        <v>384.50968322075022</v>
      </c>
      <c r="S163" s="108">
        <f>((S$67-$H$5)/1000)*$L$42*(($C$9/70)^$X$42)</f>
        <v>414.08735116080788</v>
      </c>
      <c r="T163" s="108">
        <f>((T$67-$H$5)/1000)*$L$42*(($C$9/70)^$X$42)</f>
        <v>443.66501910086566</v>
      </c>
      <c r="U163" s="108">
        <f>((U$67-$H$5)/1000)*$L$42*(($C$9/70)^$X$42)</f>
        <v>473.24268704092339</v>
      </c>
      <c r="V163" s="108">
        <f>((V$67-$H$5)/1000)*$L$42*(($C$9/70)^$X$42)</f>
        <v>502.82035498098099</v>
      </c>
      <c r="W163" s="108">
        <f>((W$67-$H$5)/1000)*$L$42*(($C$9/70)^$X$42)</f>
        <v>532.39802292103877</v>
      </c>
      <c r="X163" s="108">
        <f>((X$67-$H$5)/1000)*$L$42*(($C$9/70)^$X$42)</f>
        <v>561.97569086109638</v>
      </c>
      <c r="Y163" s="108">
        <f>((Y$67-$H$5)/1000)*$L$42*(($C$9/70)^$X$42)</f>
        <v>591.55335880115422</v>
      </c>
      <c r="Z163" s="108">
        <f>((Z$67-$H$5)/1000)*$L$42*(($C$9/70)^$X$42)</f>
        <v>621.13102674121194</v>
      </c>
      <c r="AA163" s="108">
        <f>((AA$67-$H$5)/1000)*$L$42*(($C$9/70)^$X$42)</f>
        <v>650.70869468126955</v>
      </c>
      <c r="AB163" s="108">
        <f>((AB$67-$H$5)/1000)*$L$42*(($C$9/70)^$X$42)</f>
        <v>680.28636262132716</v>
      </c>
      <c r="AC163" s="108">
        <f>((AC$67-$H$5)/1000)*$L$42*(($C$9/70)^$X$42)</f>
        <v>709.86403056138499</v>
      </c>
      <c r="AD163" s="108">
        <f>((AD$67-$H$5)/1000)*$L$42*(($C$9/70)^$X$42)</f>
        <v>739.44169850144272</v>
      </c>
      <c r="AE163" s="108">
        <f>((AE$67-$H$5)/1000)*$L$42*(($C$9/70)^$X$42)</f>
        <v>769.01936644150044</v>
      </c>
      <c r="AF163" s="108">
        <f>((AF$67-$H$5)/1000)*$L$42*(($C$9/70)^$X$42)</f>
        <v>798.59703438155816</v>
      </c>
      <c r="AG163" s="108">
        <f>((AG$67-$H$5)/1000)*$L$42*(($C$9/70)^$X$42)</f>
        <v>828.17470232161577</v>
      </c>
      <c r="AH163" s="108">
        <f>((AH$67-$H$5)/1000)*$L$42*(($C$9/70)^$X$42)</f>
        <v>857.7523702616736</v>
      </c>
      <c r="AI163" s="108">
        <f>((AI$67-$H$5)/1000)*$L$42*(($C$9/70)^$X$42)</f>
        <v>887.33003820173133</v>
      </c>
      <c r="AJ163" s="108">
        <f>((AJ$67-$H$5)/1000)*$L$42*(($C$9/70)^$X$42)</f>
        <v>916.90770614178905</v>
      </c>
      <c r="AK163" s="108">
        <f>((AK$67-$H$5)/1000)*$L$42*(($C$9/70)^$X$42)</f>
        <v>946.48537408184677</v>
      </c>
      <c r="AL163" s="108">
        <f>((AL$67-$H$5)/1000)*$L$42*(($C$9/70)^$X$42)</f>
        <v>976.06304202190438</v>
      </c>
      <c r="AM163" s="108">
        <f>((AM$67-$H$5)/1000)*$L$42*(($C$9/70)^$X$42)</f>
        <v>1005.640709961962</v>
      </c>
      <c r="AN163" s="108">
        <f>((AN$67-$H$5)/1000)*$L$42*(($C$9/70)^$X$42)</f>
        <v>1035.2183779020197</v>
      </c>
      <c r="AO163" s="108">
        <f>((AO$67-$H$5)/1000)*$L$42*(($C$9/70)^$X$42)</f>
        <v>1064.7960458420775</v>
      </c>
      <c r="AP163" s="108">
        <f>((AP$67-$H$5)/1000)*$L$42*(($C$9/70)^$X$42)</f>
        <v>1094.3737137821352</v>
      </c>
      <c r="AQ163" s="108">
        <f>((AQ$67-$H$5)/1000)*$L$42*(($C$9/70)^$X$42)</f>
        <v>1123.9513817221928</v>
      </c>
      <c r="AR163" s="108">
        <f>((AR$67-$H$5)/1000)*$L$42*(($C$9/70)^$X$42)</f>
        <v>1153.5290496622506</v>
      </c>
      <c r="AS163" s="108">
        <f>((AS$67-$H$5)/1000)*$L$42*(($C$9/70)^$X$42)</f>
        <v>1183.1067176023084</v>
      </c>
      <c r="AT163" s="108">
        <f>((AT$67-$H$5)/1000)*$L$42*(($C$9/70)^$X$42)</f>
        <v>1212.684385542366</v>
      </c>
      <c r="AU163" s="108">
        <f>((AU$67-$H$5)/1000)*$L$42*(($C$9/70)^$X$42)</f>
        <v>1242.2620534824239</v>
      </c>
      <c r="AV163" s="108">
        <f>((AV$67-$H$5)/1000)*$L$42*(($C$9/70)^$X$42)</f>
        <v>1271.8397214224815</v>
      </c>
      <c r="AW163" s="108">
        <f>((AW$67-$H$5)/1000)*$L$42*(($C$9/70)^$X$42)</f>
        <v>1301.4173893625391</v>
      </c>
      <c r="AX163" s="108">
        <f>((AX$67-$H$5)/1000)*$L$42*(($C$9/70)^$X$42)</f>
        <v>1330.9950573025967</v>
      </c>
      <c r="AY163" s="108">
        <f>((AY$67-$H$5)/1000)*$L$42*(($C$9/70)^$X$42)</f>
        <v>1360.5727252426543</v>
      </c>
      <c r="AZ163" s="108">
        <f>((AZ$67-$H$5)/1000)*$L$42*(($C$9/70)^$X$42)</f>
        <v>1390.1503931827124</v>
      </c>
      <c r="BA163" s="108">
        <f>((BA$67-$H$5)/1000)*$L$42*(($C$9/70)^$X$42)</f>
        <v>1419.72806112277</v>
      </c>
      <c r="BB163" s="108">
        <f>((BB$67-$H$5)/1000)*$L$42*(($C$9/70)^$X$42)</f>
        <v>1449.3057290628278</v>
      </c>
      <c r="BC163" s="108">
        <f>((BC$67-$H$5)/1000)*$L$42*(($C$9/70)^$X$42)</f>
        <v>1478.8833970028854</v>
      </c>
      <c r="BD163" s="108">
        <f>((BD$67-$H$5)/1000)*$L$42*(($C$9/70)^$X$42)</f>
        <v>1508.461064942943</v>
      </c>
      <c r="BE163" s="108">
        <f>((BE$67-$H$5)/1000)*$L$42*(($C$9/70)^$X$42)</f>
        <v>1538.0387328830009</v>
      </c>
      <c r="BF163" s="108">
        <f>((BF$67-$H$5)/1000)*$L$42*(($C$9/70)^$X$42)</f>
        <v>1567.6164008230585</v>
      </c>
    </row>
    <row r="164" spans="1:58" x14ac:dyDescent="0.25">
      <c r="A164" s="83"/>
      <c r="B164" s="107" t="s">
        <v>47</v>
      </c>
      <c r="C164" s="107"/>
      <c r="D164" s="105" t="s">
        <v>34</v>
      </c>
      <c r="E164" s="106">
        <v>150</v>
      </c>
      <c r="F164" s="106">
        <v>260</v>
      </c>
      <c r="G164" s="105" t="s">
        <v>44</v>
      </c>
      <c r="H164" s="104">
        <f>((H$67-$H$5)/1000)*$M$42*(($C$9/70)^$Y$42)</f>
        <v>116.21325033893834</v>
      </c>
      <c r="I164" s="103">
        <f>((I$67-$H$5)/1000)*$M$42*(($C$9/70)^$Y$42)</f>
        <v>154.95100045191779</v>
      </c>
      <c r="J164" s="102">
        <f>((J$67-$H$5)/1000)*$M$42*(($C$9/70)^$Y$42)</f>
        <v>193.68875056489722</v>
      </c>
      <c r="K164" s="102">
        <f>((K$67-$H$5)/1000)*$M$42*(($C$9/70)^$Y$42)</f>
        <v>232.42650067787667</v>
      </c>
      <c r="L164" s="102">
        <f>((L$67-$H$5)/1000)*$M$42*(($C$9/70)^$Y$42)</f>
        <v>271.1642507908561</v>
      </c>
      <c r="M164" s="102">
        <f>((M$67-$H$5)/1000)*$M$42*(($C$9/70)^$Y$42)</f>
        <v>309.90200090383559</v>
      </c>
      <c r="N164" s="102">
        <f>((N$67-$H$5)/1000)*$M$42*(($C$9/70)^$Y$42)</f>
        <v>348.63975101681501</v>
      </c>
      <c r="O164" s="102">
        <f>((O$67-$H$5)/1000)*$M$42*(($C$9/70)^$Y$42)</f>
        <v>387.37750112979444</v>
      </c>
      <c r="P164" s="102">
        <f>((P$67-$H$5)/1000)*$M$42*(($C$9/70)^$Y$42)</f>
        <v>426.11525124277398</v>
      </c>
      <c r="Q164" s="102">
        <f>((Q$67-$H$5)/1000)*$M$42*(($C$9/70)^$Y$42)</f>
        <v>464.85300135575335</v>
      </c>
      <c r="R164" s="102">
        <f>((R$67-$H$5)/1000)*$M$42*(($C$9/70)^$Y$42)</f>
        <v>503.59075146873283</v>
      </c>
      <c r="S164" s="102">
        <f>((S$67-$H$5)/1000)*$M$42*(($C$9/70)^$Y$42)</f>
        <v>542.3285015817122</v>
      </c>
      <c r="T164" s="102">
        <f>((T$67-$H$5)/1000)*$M$42*(($C$9/70)^$Y$42)</f>
        <v>581.06625169469169</v>
      </c>
      <c r="U164" s="102">
        <f>((U$67-$H$5)/1000)*$M$42*(($C$9/70)^$Y$42)</f>
        <v>619.80400180767117</v>
      </c>
      <c r="V164" s="102">
        <f>((V$67-$H$5)/1000)*$M$42*(($C$9/70)^$Y$42)</f>
        <v>658.54175192065054</v>
      </c>
      <c r="W164" s="102">
        <f>((W$67-$H$5)/1000)*$M$42*(($C$9/70)^$Y$42)</f>
        <v>697.27950203363002</v>
      </c>
      <c r="X164" s="102">
        <f>((X$67-$H$5)/1000)*$M$42*(($C$9/70)^$Y$42)</f>
        <v>736.01725214660951</v>
      </c>
      <c r="Y164" s="102">
        <f>((Y$67-$H$5)/1000)*$M$42*(($C$9/70)^$Y$42)</f>
        <v>774.75500225958888</v>
      </c>
      <c r="Z164" s="102">
        <f>((Z$67-$H$5)/1000)*$M$42*(($C$9/70)^$Y$42)</f>
        <v>813.49275237256836</v>
      </c>
      <c r="AA164" s="102">
        <f>((AA$67-$H$5)/1000)*$M$42*(($C$9/70)^$Y$42)</f>
        <v>852.23050248554796</v>
      </c>
      <c r="AB164" s="102">
        <f>((AB$67-$H$5)/1000)*$M$42*(($C$9/70)^$Y$42)</f>
        <v>890.96825259852722</v>
      </c>
      <c r="AC164" s="102">
        <f>((AC$67-$H$5)/1000)*$M$42*(($C$9/70)^$Y$42)</f>
        <v>929.7060027115067</v>
      </c>
      <c r="AD164" s="102">
        <f>((AD$67-$H$5)/1000)*$M$42*(($C$9/70)^$Y$42)</f>
        <v>968.44375282448607</v>
      </c>
      <c r="AE164" s="102">
        <f>((AE$67-$H$5)/1000)*$M$42*(($C$9/70)^$Y$42)</f>
        <v>1007.1815029374657</v>
      </c>
      <c r="AF164" s="102">
        <f>((AF$67-$H$5)/1000)*$M$42*(($C$9/70)^$Y$42)</f>
        <v>1045.9192530504451</v>
      </c>
      <c r="AG164" s="102">
        <f>((AG$67-$H$5)/1000)*$M$42*(($C$9/70)^$Y$42)</f>
        <v>1084.6570031634244</v>
      </c>
      <c r="AH164" s="102">
        <f>((AH$67-$H$5)/1000)*$M$42*(($C$9/70)^$Y$42)</f>
        <v>1123.3947532764039</v>
      </c>
      <c r="AI164" s="102">
        <f>((AI$67-$H$5)/1000)*$M$42*(($C$9/70)^$Y$42)</f>
        <v>1162.1325033893834</v>
      </c>
      <c r="AJ164" s="102">
        <f>((AJ$67-$H$5)/1000)*$M$42*(($C$9/70)^$Y$42)</f>
        <v>1200.8702535023629</v>
      </c>
      <c r="AK164" s="102">
        <f>((AK$67-$H$5)/1000)*$M$42*(($C$9/70)^$Y$42)</f>
        <v>1239.6080036153423</v>
      </c>
      <c r="AL164" s="102">
        <f>((AL$67-$H$5)/1000)*$M$42*(($C$9/70)^$Y$42)</f>
        <v>1278.3457537283216</v>
      </c>
      <c r="AM164" s="102">
        <f>((AM$67-$H$5)/1000)*$M$42*(($C$9/70)^$Y$42)</f>
        <v>1317.0835038413011</v>
      </c>
      <c r="AN164" s="102">
        <f>((AN$67-$H$5)/1000)*$M$42*(($C$9/70)^$Y$42)</f>
        <v>1355.8212539542806</v>
      </c>
      <c r="AO164" s="102">
        <f>((AO$67-$H$5)/1000)*$M$42*(($C$9/70)^$Y$42)</f>
        <v>1394.55900406726</v>
      </c>
      <c r="AP164" s="102">
        <f>((AP$67-$H$5)/1000)*$M$42*(($C$9/70)^$Y$42)</f>
        <v>1433.2967541802398</v>
      </c>
      <c r="AQ164" s="102">
        <f>((AQ$67-$H$5)/1000)*$M$42*(($C$9/70)^$Y$42)</f>
        <v>1472.034504293219</v>
      </c>
      <c r="AR164" s="102">
        <f>((AR$67-$H$5)/1000)*$M$42*(($C$9/70)^$Y$42)</f>
        <v>1510.7722544061983</v>
      </c>
      <c r="AS164" s="102">
        <f>((AS$67-$H$5)/1000)*$M$42*(($C$9/70)^$Y$42)</f>
        <v>1549.5100045191778</v>
      </c>
      <c r="AT164" s="102">
        <f>((AT$67-$H$5)/1000)*$M$42*(($C$9/70)^$Y$42)</f>
        <v>1588.247754632157</v>
      </c>
      <c r="AU164" s="102">
        <f>((AU$67-$H$5)/1000)*$M$42*(($C$9/70)^$Y$42)</f>
        <v>1626.9855047451367</v>
      </c>
      <c r="AV164" s="102">
        <f>((AV$67-$H$5)/1000)*$M$42*(($C$9/70)^$Y$42)</f>
        <v>1665.723254858116</v>
      </c>
      <c r="AW164" s="102">
        <f>((AW$67-$H$5)/1000)*$M$42*(($C$9/70)^$Y$42)</f>
        <v>1704.4610049710959</v>
      </c>
      <c r="AX164" s="102">
        <f>((AX$67-$H$5)/1000)*$M$42*(($C$9/70)^$Y$42)</f>
        <v>1743.1987550840752</v>
      </c>
      <c r="AY164" s="102">
        <f>((AY$67-$H$5)/1000)*$M$42*(($C$9/70)^$Y$42)</f>
        <v>1781.9365051970544</v>
      </c>
      <c r="AZ164" s="102">
        <f>((AZ$67-$H$5)/1000)*$M$42*(($C$9/70)^$Y$42)</f>
        <v>1820.6742553100341</v>
      </c>
      <c r="BA164" s="102">
        <f>((BA$67-$H$5)/1000)*$M$42*(($C$9/70)^$Y$42)</f>
        <v>1859.4120054230134</v>
      </c>
      <c r="BB164" s="102">
        <f>((BB$67-$H$5)/1000)*$M$42*(($C$9/70)^$Y$42)</f>
        <v>1898.1497555359929</v>
      </c>
      <c r="BC164" s="102">
        <f>((BC$67-$H$5)/1000)*$M$42*(($C$9/70)^$Y$42)</f>
        <v>1936.8875056489721</v>
      </c>
      <c r="BD164" s="102">
        <f>((BD$67-$H$5)/1000)*$M$42*(($C$9/70)^$Y$42)</f>
        <v>1975.6252557619514</v>
      </c>
      <c r="BE164" s="102">
        <f>((BE$67-$H$5)/1000)*$M$42*(($C$9/70)^$Y$42)</f>
        <v>2014.3630058749313</v>
      </c>
      <c r="BF164" s="102">
        <f>((BF$67-$H$5)/1000)*$M$42*(($C$9/70)^$Y$42)</f>
        <v>2053.1007559879108</v>
      </c>
    </row>
    <row r="165" spans="1:58" x14ac:dyDescent="0.25">
      <c r="A165" s="83"/>
      <c r="B165" s="107" t="s">
        <v>46</v>
      </c>
      <c r="C165" s="107"/>
      <c r="D165" s="105" t="s">
        <v>34</v>
      </c>
      <c r="E165" s="106">
        <v>150</v>
      </c>
      <c r="F165" s="106">
        <v>300</v>
      </c>
      <c r="G165" s="105" t="s">
        <v>44</v>
      </c>
      <c r="H165" s="104">
        <f>((H$67-$H$5)/1000)*$N$42*(($C$9/70)^$Z$42)</f>
        <v>128.69926454791465</v>
      </c>
      <c r="I165" s="103">
        <f>((I$67-$H$5)/1000)*$N$42*(($C$9/70)^$Z$42)</f>
        <v>171.59901939721954</v>
      </c>
      <c r="J165" s="102">
        <f>((J$67-$H$5)/1000)*$N$42*(($C$9/70)^$Z$42)</f>
        <v>214.49877424652442</v>
      </c>
      <c r="K165" s="102">
        <f>((K$67-$H$5)/1000)*$N$42*(($C$9/70)^$Z$42)</f>
        <v>257.3985290958293</v>
      </c>
      <c r="L165" s="102">
        <f>((L$67-$H$5)/1000)*$N$42*(($C$9/70)^$Z$42)</f>
        <v>300.29828394513413</v>
      </c>
      <c r="M165" s="102">
        <f>((M$67-$H$5)/1000)*$N$42*(($C$9/70)^$Z$42)</f>
        <v>343.19803879443907</v>
      </c>
      <c r="N165" s="102">
        <f>((N$67-$H$5)/1000)*$N$42*(($C$9/70)^$Z$42)</f>
        <v>386.09779364374396</v>
      </c>
      <c r="O165" s="102">
        <f>((O$67-$H$5)/1000)*$N$42*(($C$9/70)^$Z$42)</f>
        <v>428.99754849304884</v>
      </c>
      <c r="P165" s="102">
        <f>((P$67-$H$5)/1000)*$N$42*(($C$9/70)^$Z$42)</f>
        <v>471.89730334235378</v>
      </c>
      <c r="Q165" s="102">
        <f>((Q$67-$H$5)/1000)*$N$42*(($C$9/70)^$Z$42)</f>
        <v>514.79705819165861</v>
      </c>
      <c r="R165" s="102">
        <f>((R$67-$H$5)/1000)*$N$42*(($C$9/70)^$Z$42)</f>
        <v>557.69681304096355</v>
      </c>
      <c r="S165" s="102">
        <f>((S$67-$H$5)/1000)*$N$42*(($C$9/70)^$Z$42)</f>
        <v>600.59656789026826</v>
      </c>
      <c r="T165" s="102">
        <f>((T$67-$H$5)/1000)*$N$42*(($C$9/70)^$Z$42)</f>
        <v>643.4963227395732</v>
      </c>
      <c r="U165" s="102">
        <f>((U$67-$H$5)/1000)*$N$42*(($C$9/70)^$Z$42)</f>
        <v>686.39607758887814</v>
      </c>
      <c r="V165" s="102">
        <f>((V$67-$H$5)/1000)*$N$42*(($C$9/70)^$Z$42)</f>
        <v>729.29583243818297</v>
      </c>
      <c r="W165" s="102">
        <f>((W$67-$H$5)/1000)*$N$42*(($C$9/70)^$Z$42)</f>
        <v>772.19558728748791</v>
      </c>
      <c r="X165" s="102">
        <f>((X$67-$H$5)/1000)*$N$42*(($C$9/70)^$Z$42)</f>
        <v>815.09534213679262</v>
      </c>
      <c r="Y165" s="102">
        <f>((Y$67-$H$5)/1000)*$N$42*(($C$9/70)^$Z$42)</f>
        <v>857.99509698609768</v>
      </c>
      <c r="Z165" s="102">
        <f>((Z$67-$H$5)/1000)*$N$42*(($C$9/70)^$Z$42)</f>
        <v>900.89485183540262</v>
      </c>
      <c r="AA165" s="102">
        <f>((AA$67-$H$5)/1000)*$N$42*(($C$9/70)^$Z$42)</f>
        <v>943.79460668470756</v>
      </c>
      <c r="AB165" s="102">
        <f>((AB$67-$H$5)/1000)*$N$42*(($C$9/70)^$Z$42)</f>
        <v>986.69436153401216</v>
      </c>
      <c r="AC165" s="102">
        <f>((AC$67-$H$5)/1000)*$N$42*(($C$9/70)^$Z$42)</f>
        <v>1029.5941163833172</v>
      </c>
      <c r="AD165" s="102">
        <f>((AD$67-$H$5)/1000)*$N$42*(($C$9/70)^$Z$42)</f>
        <v>1072.493871232622</v>
      </c>
      <c r="AE165" s="102">
        <f>((AE$67-$H$5)/1000)*$N$42*(($C$9/70)^$Z$42)</f>
        <v>1115.3936260819271</v>
      </c>
      <c r="AF165" s="102">
        <f>((AF$67-$H$5)/1000)*$N$42*(($C$9/70)^$Z$42)</f>
        <v>1158.2933809312319</v>
      </c>
      <c r="AG165" s="102">
        <f>((AG$67-$H$5)/1000)*$N$42*(($C$9/70)^$Z$42)</f>
        <v>1201.1931357805365</v>
      </c>
      <c r="AH165" s="102">
        <f>((AH$67-$H$5)/1000)*$N$42*(($C$9/70)^$Z$42)</f>
        <v>1244.0928906298416</v>
      </c>
      <c r="AI165" s="102">
        <f>((AI$67-$H$5)/1000)*$N$42*(($C$9/70)^$Z$42)</f>
        <v>1286.9926454791464</v>
      </c>
      <c r="AJ165" s="102">
        <f>((AJ$67-$H$5)/1000)*$N$42*(($C$9/70)^$Z$42)</f>
        <v>1329.8924003284512</v>
      </c>
      <c r="AK165" s="102">
        <f>((AK$67-$H$5)/1000)*$N$42*(($C$9/70)^$Z$42)</f>
        <v>1372.7921551777563</v>
      </c>
      <c r="AL165" s="102">
        <f>((AL$67-$H$5)/1000)*$N$42*(($C$9/70)^$Z$42)</f>
        <v>1415.6919100270609</v>
      </c>
      <c r="AM165" s="102">
        <f>((AM$67-$H$5)/1000)*$N$42*(($C$9/70)^$Z$42)</f>
        <v>1458.5916648763659</v>
      </c>
      <c r="AN165" s="102">
        <f>((AN$67-$H$5)/1000)*$N$42*(($C$9/70)^$Z$42)</f>
        <v>1501.4914197256708</v>
      </c>
      <c r="AO165" s="102">
        <f>((AO$67-$H$5)/1000)*$N$42*(($C$9/70)^$Z$42)</f>
        <v>1544.3911745749758</v>
      </c>
      <c r="AP165" s="102">
        <f>((AP$67-$H$5)/1000)*$N$42*(($C$9/70)^$Z$42)</f>
        <v>1587.2909294242806</v>
      </c>
      <c r="AQ165" s="102">
        <f>((AQ$67-$H$5)/1000)*$N$42*(($C$9/70)^$Z$42)</f>
        <v>1630.1906842735852</v>
      </c>
      <c r="AR165" s="102">
        <f>((AR$67-$H$5)/1000)*$N$42*(($C$9/70)^$Z$42)</f>
        <v>1673.0904391228903</v>
      </c>
      <c r="AS165" s="102">
        <f>((AS$67-$H$5)/1000)*$N$42*(($C$9/70)^$Z$42)</f>
        <v>1715.9901939721954</v>
      </c>
      <c r="AT165" s="102">
        <f>((AT$67-$H$5)/1000)*$N$42*(($C$9/70)^$Z$42)</f>
        <v>1758.8899488215</v>
      </c>
      <c r="AU165" s="102">
        <f>((AU$67-$H$5)/1000)*$N$42*(($C$9/70)^$Z$42)</f>
        <v>1801.7897036708052</v>
      </c>
      <c r="AV165" s="102">
        <f>((AV$67-$H$5)/1000)*$N$42*(($C$9/70)^$Z$42)</f>
        <v>1844.6894585201098</v>
      </c>
      <c r="AW165" s="102">
        <f>((AW$67-$H$5)/1000)*$N$42*(($C$9/70)^$Z$42)</f>
        <v>1887.5892133694151</v>
      </c>
      <c r="AX165" s="102">
        <f>((AX$67-$H$5)/1000)*$N$42*(($C$9/70)^$Z$42)</f>
        <v>1930.4889682187197</v>
      </c>
      <c r="AY165" s="102">
        <f>((AY$67-$H$5)/1000)*$N$42*(($C$9/70)^$Z$42)</f>
        <v>1973.3887230680243</v>
      </c>
      <c r="AZ165" s="102">
        <f>((AZ$67-$H$5)/1000)*$N$42*(($C$9/70)^$Z$42)</f>
        <v>2016.2884779173296</v>
      </c>
      <c r="BA165" s="102">
        <f>((BA$67-$H$5)/1000)*$N$42*(($C$9/70)^$Z$42)</f>
        <v>2059.1882327666344</v>
      </c>
      <c r="BB165" s="102">
        <f>((BB$67-$H$5)/1000)*$N$42*(($C$9/70)^$Z$42)</f>
        <v>2102.0879876159393</v>
      </c>
      <c r="BC165" s="102">
        <f>((BC$67-$H$5)/1000)*$N$42*(($C$9/70)^$Z$42)</f>
        <v>2144.9877424652441</v>
      </c>
      <c r="BD165" s="102">
        <f>((BD$67-$H$5)/1000)*$N$42*(($C$9/70)^$Z$42)</f>
        <v>2187.8874973145489</v>
      </c>
      <c r="BE165" s="102">
        <f>((BE$67-$H$5)/1000)*$N$42*(($C$9/70)^$Z$42)</f>
        <v>2230.7872521638542</v>
      </c>
      <c r="BF165" s="102">
        <f>((BF$67-$H$5)/1000)*$N$42*(($C$9/70)^$Z$42)</f>
        <v>2273.6870070131586</v>
      </c>
    </row>
    <row r="166" spans="1:58" x14ac:dyDescent="0.25">
      <c r="A166" s="83"/>
      <c r="B166" s="107" t="s">
        <v>45</v>
      </c>
      <c r="C166" s="107"/>
      <c r="D166" s="105" t="s">
        <v>34</v>
      </c>
      <c r="E166" s="106">
        <v>150</v>
      </c>
      <c r="F166" s="106">
        <v>360</v>
      </c>
      <c r="G166" s="105" t="s">
        <v>44</v>
      </c>
      <c r="H166" s="104">
        <f>((H$67-$H$5)/1000)*$P$42*(($C$9/70)^$AB$42)</f>
        <v>135.04012131058519</v>
      </c>
      <c r="I166" s="103">
        <f>((I$67-$H$5)/1000)*$P$42*(($C$9/70)^$AB$42)</f>
        <v>180.05349508078029</v>
      </c>
      <c r="J166" s="102">
        <f>((J$67-$H$5)/1000)*$P$42*(($C$9/70)^$AB$42)</f>
        <v>225.06686885097534</v>
      </c>
      <c r="K166" s="102">
        <f>((K$67-$H$5)/1000)*$P$42*(($C$9/70)^$AB$42)</f>
        <v>270.08024262117038</v>
      </c>
      <c r="L166" s="102">
        <f>((L$67-$H$5)/1000)*$P$42*(($C$9/70)^$AB$42)</f>
        <v>315.09361639136546</v>
      </c>
      <c r="M166" s="102">
        <f>((M$67-$H$5)/1000)*$P$42*(($C$9/70)^$AB$42)</f>
        <v>360.10699016156059</v>
      </c>
      <c r="N166" s="102">
        <f>((N$67-$H$5)/1000)*$P$42*(($C$9/70)^$AB$42)</f>
        <v>405.12036393175566</v>
      </c>
      <c r="O166" s="102">
        <f>((O$67-$H$5)/1000)*$P$42*(($C$9/70)^$AB$42)</f>
        <v>450.13373770195068</v>
      </c>
      <c r="P166" s="102">
        <f>((P$67-$H$5)/1000)*$P$42*(($C$9/70)^$AB$42)</f>
        <v>495.14711147214581</v>
      </c>
      <c r="Q166" s="102">
        <f>((Q$67-$H$5)/1000)*$P$42*(($C$9/70)^$AB$42)</f>
        <v>540.16048524234077</v>
      </c>
      <c r="R166" s="102">
        <f>((R$67-$H$5)/1000)*$P$42*(($C$9/70)^$AB$42)</f>
        <v>585.1738590125359</v>
      </c>
      <c r="S166" s="102">
        <f>((S$67-$H$5)/1000)*$P$42*(($C$9/70)^$AB$42)</f>
        <v>630.18723278273092</v>
      </c>
      <c r="T166" s="102">
        <f>((T$67-$H$5)/1000)*$P$42*(($C$9/70)^$AB$42)</f>
        <v>675.20060655292616</v>
      </c>
      <c r="U166" s="102">
        <f>((U$67-$H$5)/1000)*$P$42*(($C$9/70)^$AB$42)</f>
        <v>720.21398032312118</v>
      </c>
      <c r="V166" s="102">
        <f>((V$67-$H$5)/1000)*$P$42*(($C$9/70)^$AB$42)</f>
        <v>765.22735409331619</v>
      </c>
      <c r="W166" s="102">
        <f>((W$67-$H$5)/1000)*$P$42*(($C$9/70)^$AB$42)</f>
        <v>810.24072786351132</v>
      </c>
      <c r="X166" s="102">
        <f>((X$67-$H$5)/1000)*$P$42*(($C$9/70)^$AB$42)</f>
        <v>855.25410163370623</v>
      </c>
      <c r="Y166" s="102">
        <f>((Y$67-$H$5)/1000)*$P$42*(($C$9/70)^$AB$42)</f>
        <v>900.26747540390136</v>
      </c>
      <c r="Z166" s="102">
        <f>((Z$67-$H$5)/1000)*$P$42*(($C$9/70)^$AB$42)</f>
        <v>945.2808491740966</v>
      </c>
      <c r="AA166" s="102">
        <f>((AA$67-$H$5)/1000)*$P$42*(($C$9/70)^$AB$42)</f>
        <v>990.29422294429162</v>
      </c>
      <c r="AB166" s="102">
        <f>((AB$67-$H$5)/1000)*$P$42*(($C$9/70)^$AB$42)</f>
        <v>1035.3075967144864</v>
      </c>
      <c r="AC166" s="102">
        <f>((AC$67-$H$5)/1000)*$P$42*(($C$9/70)^$AB$42)</f>
        <v>1080.3209704846815</v>
      </c>
      <c r="AD166" s="102">
        <f>((AD$67-$H$5)/1000)*$P$42*(($C$9/70)^$AB$42)</f>
        <v>1125.3343442548767</v>
      </c>
      <c r="AE166" s="102">
        <f>((AE$67-$H$5)/1000)*$P$42*(($C$9/70)^$AB$42)</f>
        <v>1170.3477180250718</v>
      </c>
      <c r="AF166" s="102">
        <f>((AF$67-$H$5)/1000)*$P$42*(($C$9/70)^$AB$42)</f>
        <v>1215.3610917952669</v>
      </c>
      <c r="AG166" s="102">
        <f>((AG$67-$H$5)/1000)*$P$42*(($C$9/70)^$AB$42)</f>
        <v>1260.3744655654618</v>
      </c>
      <c r="AH166" s="102">
        <f>((AH$67-$H$5)/1000)*$P$42*(($C$9/70)^$AB$42)</f>
        <v>1305.387839335657</v>
      </c>
      <c r="AI166" s="102">
        <f>((AI$67-$H$5)/1000)*$P$42*(($C$9/70)^$AB$42)</f>
        <v>1350.4012131058523</v>
      </c>
      <c r="AJ166" s="102">
        <f>((AJ$67-$H$5)/1000)*$P$42*(($C$9/70)^$AB$42)</f>
        <v>1395.414586876047</v>
      </c>
      <c r="AK166" s="102">
        <f>((AK$67-$H$5)/1000)*$P$42*(($C$9/70)^$AB$42)</f>
        <v>1440.4279606462424</v>
      </c>
      <c r="AL166" s="102">
        <f>((AL$67-$H$5)/1000)*$P$42*(($C$9/70)^$AB$42)</f>
        <v>1485.4413344164373</v>
      </c>
      <c r="AM166" s="102">
        <f>((AM$67-$H$5)/1000)*$P$42*(($C$9/70)^$AB$42)</f>
        <v>1530.4547081866324</v>
      </c>
      <c r="AN166" s="102">
        <f>((AN$67-$H$5)/1000)*$P$42*(($C$9/70)^$AB$42)</f>
        <v>1575.4680819568275</v>
      </c>
      <c r="AO166" s="102">
        <f>((AO$67-$H$5)/1000)*$P$42*(($C$9/70)^$AB$42)</f>
        <v>1620.4814557270226</v>
      </c>
      <c r="AP166" s="102">
        <f>((AP$67-$H$5)/1000)*$P$42*(($C$9/70)^$AB$42)</f>
        <v>1665.4948294972176</v>
      </c>
      <c r="AQ166" s="102">
        <f>((AQ$67-$H$5)/1000)*$P$42*(($C$9/70)^$AB$42)</f>
        <v>1710.5082032674125</v>
      </c>
      <c r="AR166" s="102">
        <f>((AR$67-$H$5)/1000)*$P$42*(($C$9/70)^$AB$42)</f>
        <v>1755.5215770376076</v>
      </c>
      <c r="AS166" s="102">
        <f>((AS$67-$H$5)/1000)*$P$42*(($C$9/70)^$AB$42)</f>
        <v>1800.5349508078027</v>
      </c>
      <c r="AT166" s="102">
        <f>((AT$67-$H$5)/1000)*$P$42*(($C$9/70)^$AB$42)</f>
        <v>1845.5483245779976</v>
      </c>
      <c r="AU166" s="102">
        <f>((AU$67-$H$5)/1000)*$P$42*(($C$9/70)^$AB$42)</f>
        <v>1890.5616983481932</v>
      </c>
      <c r="AV166" s="102">
        <f>((AV$67-$H$5)/1000)*$P$42*(($C$9/70)^$AB$42)</f>
        <v>1935.5750721183879</v>
      </c>
      <c r="AW166" s="102">
        <f>((AW$67-$H$5)/1000)*$P$42*(($C$9/70)^$AB$42)</f>
        <v>1980.5884458885832</v>
      </c>
      <c r="AX166" s="102">
        <f>((AX$67-$H$5)/1000)*$P$42*(($C$9/70)^$AB$42)</f>
        <v>2025.6018196587781</v>
      </c>
      <c r="AY166" s="102">
        <f>((AY$67-$H$5)/1000)*$P$42*(($C$9/70)^$AB$42)</f>
        <v>2070.6151934289728</v>
      </c>
      <c r="AZ166" s="102">
        <f>((AZ$67-$H$5)/1000)*$P$42*(($C$9/70)^$AB$42)</f>
        <v>2115.6285671991682</v>
      </c>
      <c r="BA166" s="102">
        <f>((BA$67-$H$5)/1000)*$P$42*(($C$9/70)^$AB$42)</f>
        <v>2160.6419409693631</v>
      </c>
      <c r="BB166" s="102">
        <f>((BB$67-$H$5)/1000)*$P$42*(($C$9/70)^$AB$42)</f>
        <v>2205.6553147395584</v>
      </c>
      <c r="BC166" s="102">
        <f>((BC$67-$H$5)/1000)*$P$42*(($C$9/70)^$AB$42)</f>
        <v>2250.6686885097533</v>
      </c>
      <c r="BD166" s="102">
        <f>((BD$67-$H$5)/1000)*$P$42*(($C$9/70)^$AB$42)</f>
        <v>2295.6820622799487</v>
      </c>
      <c r="BE166" s="102">
        <f>((BE$67-$H$5)/1000)*$P$42*(($C$9/70)^$AB$42)</f>
        <v>2340.6954360501436</v>
      </c>
      <c r="BF166" s="102">
        <f>((BF$67-$H$5)/1000)*$P$42*(($C$9/70)^$AB$42)</f>
        <v>2385.7088098203385</v>
      </c>
    </row>
    <row r="167" spans="1:58" x14ac:dyDescent="0.25">
      <c r="A167" s="83"/>
      <c r="B167" s="107" t="s">
        <v>43</v>
      </c>
      <c r="C167" s="107"/>
      <c r="D167" s="105" t="s">
        <v>34</v>
      </c>
      <c r="E167" s="106">
        <v>150</v>
      </c>
      <c r="F167" s="106">
        <v>360</v>
      </c>
      <c r="G167" s="105" t="s">
        <v>33</v>
      </c>
      <c r="H167" s="104">
        <f>((H$67-$H$5)/1000)*$Q$42*(($C$9/70)^$AC42)</f>
        <v>148.39573770393977</v>
      </c>
      <c r="I167" s="103">
        <f>((I$67-$H$5)/1000)*$Q$42*(($C$9/70)^$AC42)</f>
        <v>197.86098360525307</v>
      </c>
      <c r="J167" s="102">
        <f>((J$67-$H$5)/1000)*$Q$42*(($C$9/70)^$AC42)</f>
        <v>247.32622950656631</v>
      </c>
      <c r="K167" s="102">
        <f>((K$67-$H$5)/1000)*$Q$42*(($C$9/70)^$AC42)</f>
        <v>296.79147540787955</v>
      </c>
      <c r="L167" s="102">
        <f>((L$67-$H$5)/1000)*$Q$42*(($C$9/70)^$AC42)</f>
        <v>346.25672130919287</v>
      </c>
      <c r="M167" s="102">
        <f>((M$67-$H$5)/1000)*$Q$42*(($C$9/70)^$AC42)</f>
        <v>395.72196721050614</v>
      </c>
      <c r="N167" s="102">
        <f>((N$67-$H$5)/1000)*$Q$42*(($C$9/70)^$AC42)</f>
        <v>445.18721311181935</v>
      </c>
      <c r="O167" s="102">
        <f>((O$67-$H$5)/1000)*$Q$42*(($C$9/70)^$AC42)</f>
        <v>494.65245901313261</v>
      </c>
      <c r="P167" s="102">
        <f>((P$67-$H$5)/1000)*$Q$42*(($C$9/70)^$AC42)</f>
        <v>544.11770491444588</v>
      </c>
      <c r="Q167" s="102">
        <f>((Q$67-$H$5)/1000)*$Q$42*(($C$9/70)^$AC42)</f>
        <v>593.58295081575909</v>
      </c>
      <c r="R167" s="102">
        <f>((R$67-$H$5)/1000)*$Q$42*(($C$9/70)^$AC42)</f>
        <v>643.04819671707241</v>
      </c>
      <c r="S167" s="102">
        <f>((S$67-$H$5)/1000)*$Q$42*(($C$9/70)^$AC42)</f>
        <v>692.51344261838574</v>
      </c>
      <c r="T167" s="102">
        <f>((T$67-$H$5)/1000)*$Q$42*(($C$9/70)^$AC42)</f>
        <v>741.97868851969895</v>
      </c>
      <c r="U167" s="102">
        <f>((U$67-$H$5)/1000)*$Q$42*(($C$9/70)^$AC42)</f>
        <v>791.44393442101227</v>
      </c>
      <c r="V167" s="102">
        <f>((V$67-$H$5)/1000)*$Q$42*(($C$9/70)^$AC42)</f>
        <v>840.90918032232537</v>
      </c>
      <c r="W167" s="102">
        <f>((W$67-$H$5)/1000)*$Q$42*(($C$9/70)^$AC42)</f>
        <v>890.37442622363869</v>
      </c>
      <c r="X167" s="102">
        <f>((X$67-$H$5)/1000)*$Q$42*(($C$9/70)^$AC42)</f>
        <v>939.83967212495202</v>
      </c>
      <c r="Y167" s="102">
        <f>((Y$67-$H$5)/1000)*$Q$42*(($C$9/70)^$AC42)</f>
        <v>989.30491802626523</v>
      </c>
      <c r="Z167" s="102">
        <f>((Z$67-$H$5)/1000)*$Q$42*(($C$9/70)^$AC42)</f>
        <v>1038.7701639275786</v>
      </c>
      <c r="AA167" s="102">
        <f>((AA$67-$H$5)/1000)*$Q$42*(($C$9/70)^$AC42)</f>
        <v>1088.2354098288918</v>
      </c>
      <c r="AB167" s="102">
        <f>((AB$67-$H$5)/1000)*$Q$42*(($C$9/70)^$AC42)</f>
        <v>1137.700655730205</v>
      </c>
      <c r="AC167" s="102">
        <f>((AC$67-$H$5)/1000)*$Q$42*(($C$9/70)^$AC42)</f>
        <v>1187.1659016315182</v>
      </c>
      <c r="AD167" s="102">
        <f>((AD$67-$H$5)/1000)*$Q$42*(($C$9/70)^$AC42)</f>
        <v>1236.6311475328316</v>
      </c>
      <c r="AE167" s="102">
        <f>((AE$67-$H$5)/1000)*$Q$42*(($C$9/70)^$AC42)</f>
        <v>1286.0963934341448</v>
      </c>
      <c r="AF167" s="102">
        <f>((AF$67-$H$5)/1000)*$Q$42*(($C$9/70)^$AC42)</f>
        <v>1335.561639335458</v>
      </c>
      <c r="AG167" s="102">
        <f>((AG$67-$H$5)/1000)*$Q$42*(($C$9/70)^$AC42)</f>
        <v>1385.0268852367715</v>
      </c>
      <c r="AH167" s="102">
        <f>((AH$67-$H$5)/1000)*$Q$42*(($C$9/70)^$AC42)</f>
        <v>1434.4921311380847</v>
      </c>
      <c r="AI167" s="102">
        <f>((AI$67-$H$5)/1000)*$Q$42*(($C$9/70)^$AC42)</f>
        <v>1483.9573770393979</v>
      </c>
      <c r="AJ167" s="102">
        <f>((AJ$67-$H$5)/1000)*$Q$42*(($C$9/70)^$AC42)</f>
        <v>1533.4226229407113</v>
      </c>
      <c r="AK167" s="102">
        <f>((AK$67-$H$5)/1000)*$Q$42*(($C$9/70)^$AC42)</f>
        <v>1582.8878688420245</v>
      </c>
      <c r="AL167" s="102">
        <f>((AL$67-$H$5)/1000)*$Q$42*(($C$9/70)^$AC42)</f>
        <v>1632.3531147433375</v>
      </c>
      <c r="AM167" s="102">
        <f>((AM$67-$H$5)/1000)*$Q$42*(($C$9/70)^$AC42)</f>
        <v>1681.8183606446507</v>
      </c>
      <c r="AN167" s="102">
        <f>((AN$67-$H$5)/1000)*$Q$42*(($C$9/70)^$AC42)</f>
        <v>1731.2836065459642</v>
      </c>
      <c r="AO167" s="102">
        <f>((AO$67-$H$5)/1000)*$Q$42*(($C$9/70)^$AC42)</f>
        <v>1780.7488524472774</v>
      </c>
      <c r="AP167" s="102">
        <f>((AP$67-$H$5)/1000)*$Q$42*(($C$9/70)^$AC42)</f>
        <v>1830.2140983485911</v>
      </c>
      <c r="AQ167" s="102">
        <f>((AQ$67-$H$5)/1000)*$Q$42*(($C$9/70)^$AC42)</f>
        <v>1879.679344249904</v>
      </c>
      <c r="AR167" s="102">
        <f>((AR$67-$H$5)/1000)*$Q$42*(($C$9/70)^$AC42)</f>
        <v>1929.1445901512172</v>
      </c>
      <c r="AS167" s="102">
        <f>((AS$67-$H$5)/1000)*$Q$42*(($C$9/70)^$AC42)</f>
        <v>1978.6098360525305</v>
      </c>
      <c r="AT167" s="102">
        <f>((AT$67-$H$5)/1000)*$Q$42*(($C$9/70)^$AC42)</f>
        <v>2028.0750819538434</v>
      </c>
      <c r="AU167" s="102">
        <f>((AU$67-$H$5)/1000)*$Q$42*(($C$9/70)^$AC42)</f>
        <v>2077.5403278551571</v>
      </c>
      <c r="AV167" s="102">
        <f>((AV$67-$H$5)/1000)*$Q$42*(($C$9/70)^$AC42)</f>
        <v>2127.0055737564703</v>
      </c>
      <c r="AW167" s="102">
        <f>((AW$67-$H$5)/1000)*$Q$42*(($C$9/70)^$AC42)</f>
        <v>2176.4708196577835</v>
      </c>
      <c r="AX167" s="102">
        <f>((AX$67-$H$5)/1000)*$Q$42*(($C$9/70)^$AC42)</f>
        <v>2225.9360655590967</v>
      </c>
      <c r="AY167" s="102">
        <f>((AY$67-$H$5)/1000)*$Q$42*(($C$9/70)^$AC42)</f>
        <v>2275.4013114604099</v>
      </c>
      <c r="AZ167" s="102">
        <f>((AZ$67-$H$5)/1000)*$Q$42*(($C$9/70)^$AC42)</f>
        <v>2324.8665573617236</v>
      </c>
      <c r="BA167" s="102">
        <f>((BA$67-$H$5)/1000)*$Q$42*(($C$9/70)^$AC42)</f>
        <v>2374.3318032630364</v>
      </c>
      <c r="BB167" s="102">
        <f>((BB$67-$H$5)/1000)*$Q$42*(($C$9/70)^$AC42)</f>
        <v>2423.79704916435</v>
      </c>
      <c r="BC167" s="102">
        <f>((BC$67-$H$5)/1000)*$Q$42*(($C$9/70)^$AC42)</f>
        <v>2473.2622950656632</v>
      </c>
      <c r="BD167" s="102">
        <f>((BD$67-$H$5)/1000)*$Q$42*(($C$9/70)^$AC42)</f>
        <v>2522.7275409669764</v>
      </c>
      <c r="BE167" s="102">
        <f>((BE$67-$H$5)/1000)*$Q$42*(($C$9/70)^$AC42)</f>
        <v>2572.1927868682897</v>
      </c>
      <c r="BF167" s="102">
        <f>((BF$67-$H$5)/1000)*$Q$42*(($C$9/70)^$AC42)</f>
        <v>2621.6580327696029</v>
      </c>
    </row>
    <row r="168" spans="1:58" ht="15.75" thickBot="1" x14ac:dyDescent="0.3">
      <c r="A168" s="83"/>
      <c r="B168" s="101" t="s">
        <v>42</v>
      </c>
      <c r="C168" s="101"/>
      <c r="D168" s="99" t="s">
        <v>34</v>
      </c>
      <c r="E168" s="100">
        <v>150</v>
      </c>
      <c r="F168" s="100">
        <v>400</v>
      </c>
      <c r="G168" s="99" t="s">
        <v>33</v>
      </c>
      <c r="H168" s="98">
        <f>((H$67-$H$5)/1000)*$S$42*(($C$9/70)^$AE$42)</f>
        <v>161.41205570286195</v>
      </c>
      <c r="I168" s="97">
        <f>((I$67-$H$5)/1000)*$S$42*(($C$9/70)^$AE$42)</f>
        <v>215.21607427048261</v>
      </c>
      <c r="J168" s="96">
        <f>((J$67-$H$5)/1000)*$S$42*(($C$9/70)^$AE$42)</f>
        <v>269.02009283810327</v>
      </c>
      <c r="K168" s="96">
        <f>((K$67-$H$5)/1000)*$S$42*(($C$9/70)^$AE$42)</f>
        <v>322.8241114057239</v>
      </c>
      <c r="L168" s="96">
        <f>((L$67-$H$5)/1000)*$S$42*(($C$9/70)^$AE$42)</f>
        <v>376.62812997334453</v>
      </c>
      <c r="M168" s="96">
        <f>((M$67-$H$5)/1000)*$S$42*(($C$9/70)^$AE$42)</f>
        <v>430.43214854096522</v>
      </c>
      <c r="N168" s="96">
        <f>((N$67-$H$5)/1000)*$S$42*(($C$9/70)^$AE$42)</f>
        <v>484.2361671085859</v>
      </c>
      <c r="O168" s="96">
        <f>((O$67-$H$5)/1000)*$S$42*(($C$9/70)^$AE$42)</f>
        <v>538.04018567620653</v>
      </c>
      <c r="P168" s="96">
        <f>((P$67-$H$5)/1000)*$S$42*(($C$9/70)^$AE$42)</f>
        <v>591.84420424382722</v>
      </c>
      <c r="Q168" s="96">
        <f>((Q$67-$H$5)/1000)*$S$42*(($C$9/70)^$AE$42)</f>
        <v>645.64822281144779</v>
      </c>
      <c r="R168" s="96">
        <f>((R$67-$H$5)/1000)*$S$42*(($C$9/70)^$AE$42)</f>
        <v>699.45224137906848</v>
      </c>
      <c r="S168" s="96">
        <f>((S$67-$H$5)/1000)*$S$42*(($C$9/70)^$AE$42)</f>
        <v>753.25625994668906</v>
      </c>
      <c r="T168" s="96">
        <f>((T$67-$H$5)/1000)*$S$42*(($C$9/70)^$AE$42)</f>
        <v>807.06027851430986</v>
      </c>
      <c r="U168" s="96">
        <f>((U$67-$H$5)/1000)*$S$42*(($C$9/70)^$AE$42)</f>
        <v>860.86429708193043</v>
      </c>
      <c r="V168" s="96">
        <f>((V$67-$H$5)/1000)*$S$42*(($C$9/70)^$AE$42)</f>
        <v>914.66831564955112</v>
      </c>
      <c r="W168" s="96">
        <f>((W$67-$H$5)/1000)*$S$42*(($C$9/70)^$AE$42)</f>
        <v>968.47233421717181</v>
      </c>
      <c r="X168" s="96">
        <f>((X$67-$H$5)/1000)*$S$42*(($C$9/70)^$AE$42)</f>
        <v>1022.2763527847923</v>
      </c>
      <c r="Y168" s="96">
        <f>((Y$67-$H$5)/1000)*$S$42*(($C$9/70)^$AE$42)</f>
        <v>1076.0803713524131</v>
      </c>
      <c r="Z168" s="96">
        <f>((Z$67-$H$5)/1000)*$S$42*(($C$9/70)^$AE$42)</f>
        <v>1129.8843899200338</v>
      </c>
      <c r="AA168" s="96">
        <f>((AA$67-$H$5)/1000)*$S$42*(($C$9/70)^$AE$42)</f>
        <v>1183.6884084876544</v>
      </c>
      <c r="AB168" s="96">
        <f>((AB$67-$H$5)/1000)*$S$42*(($C$9/70)^$AE$42)</f>
        <v>1237.4924270552749</v>
      </c>
      <c r="AC168" s="96">
        <f>((AC$67-$H$5)/1000)*$S$42*(($C$9/70)^$AE$42)</f>
        <v>1291.2964456228956</v>
      </c>
      <c r="AD168" s="96">
        <f>((AD$67-$H$5)/1000)*$S$42*(($C$9/70)^$AE$42)</f>
        <v>1345.1004641905163</v>
      </c>
      <c r="AE168" s="96">
        <f>((AE$67-$H$5)/1000)*$S$42*(($C$9/70)^$AE$42)</f>
        <v>1398.904482758137</v>
      </c>
      <c r="AF168" s="96">
        <f>((AF$67-$H$5)/1000)*$S$42*(($C$9/70)^$AE$42)</f>
        <v>1452.7085013257577</v>
      </c>
      <c r="AG168" s="96">
        <f>((AG$67-$H$5)/1000)*$S$42*(($C$9/70)^$AE$42)</f>
        <v>1506.5125198933781</v>
      </c>
      <c r="AH168" s="96">
        <f>((AH$67-$H$5)/1000)*$S$42*(($C$9/70)^$AE$42)</f>
        <v>1560.316538460999</v>
      </c>
      <c r="AI168" s="96">
        <f>((AI$67-$H$5)/1000)*$S$42*(($C$9/70)^$AE$42)</f>
        <v>1614.1205570286197</v>
      </c>
      <c r="AJ168" s="96">
        <f>((AJ$67-$H$5)/1000)*$S$42*(($C$9/70)^$AE$42)</f>
        <v>1667.9245755962402</v>
      </c>
      <c r="AK168" s="96">
        <f>((AK$67-$H$5)/1000)*$S$42*(($C$9/70)^$AE$42)</f>
        <v>1721.7285941638609</v>
      </c>
      <c r="AL168" s="96">
        <f>((AL$67-$H$5)/1000)*$S$42*(($C$9/70)^$AE$42)</f>
        <v>1775.5326127314813</v>
      </c>
      <c r="AM168" s="96">
        <f>((AM$67-$H$5)/1000)*$S$42*(($C$9/70)^$AE$42)</f>
        <v>1829.3366312991022</v>
      </c>
      <c r="AN168" s="96">
        <f>((AN$67-$H$5)/1000)*$S$42*(($C$9/70)^$AE$42)</f>
        <v>1883.1406498667229</v>
      </c>
      <c r="AO168" s="96">
        <f>((AO$67-$H$5)/1000)*$S$42*(($C$9/70)^$AE$42)</f>
        <v>1936.9446684343436</v>
      </c>
      <c r="AP168" s="96">
        <f>((AP$67-$H$5)/1000)*$S$42*(($C$9/70)^$AE$42)</f>
        <v>1990.7486870019641</v>
      </c>
      <c r="AQ168" s="96">
        <f>((AQ$67-$H$5)/1000)*$S$42*(($C$9/70)^$AE$42)</f>
        <v>2044.5527055695845</v>
      </c>
      <c r="AR168" s="96">
        <f>((AR$67-$H$5)/1000)*$S$42*(($C$9/70)^$AE$42)</f>
        <v>2098.3567241372052</v>
      </c>
      <c r="AS168" s="96">
        <f>((AS$67-$H$5)/1000)*$S$42*(($C$9/70)^$AE$42)</f>
        <v>2152.1607427048261</v>
      </c>
      <c r="AT168" s="96">
        <f>((AT$67-$H$5)/1000)*$S$42*(($C$9/70)^$AE$42)</f>
        <v>2205.9647612724466</v>
      </c>
      <c r="AU168" s="96">
        <f>((AU$67-$H$5)/1000)*$S$42*(($C$9/70)^$AE$42)</f>
        <v>2259.7687798400675</v>
      </c>
      <c r="AV168" s="96">
        <f>((AV$67-$H$5)/1000)*$S$42*(($C$9/70)^$AE$42)</f>
        <v>2313.572798407688</v>
      </c>
      <c r="AW168" s="96">
        <f>((AW$67-$H$5)/1000)*$S$42*(($C$9/70)^$AE$42)</f>
        <v>2367.3768169753089</v>
      </c>
      <c r="AX168" s="96">
        <f>((AX$67-$H$5)/1000)*$S$42*(($C$9/70)^$AE$42)</f>
        <v>2421.1808355429293</v>
      </c>
      <c r="AY168" s="96">
        <f>((AY$67-$H$5)/1000)*$S$42*(($C$9/70)^$AE$42)</f>
        <v>2474.9848541105498</v>
      </c>
      <c r="AZ168" s="96">
        <f>((AZ$67-$H$5)/1000)*$S$42*(($C$9/70)^$AE$42)</f>
        <v>2528.7888726781707</v>
      </c>
      <c r="BA168" s="96">
        <f>((BA$67-$H$5)/1000)*$S$42*(($C$9/70)^$AE$42)</f>
        <v>2582.5928912457912</v>
      </c>
      <c r="BB168" s="96">
        <f>((BB$67-$H$5)/1000)*$S$42*(($C$9/70)^$AE$42)</f>
        <v>2636.3969098134121</v>
      </c>
      <c r="BC168" s="96">
        <f>((BC$67-$H$5)/1000)*$S$42*(($C$9/70)^$AE$42)</f>
        <v>2690.2009283810326</v>
      </c>
      <c r="BD168" s="96">
        <f>((BD$67-$H$5)/1000)*$S$42*(($C$9/70)^$AE$42)</f>
        <v>2744.004946948653</v>
      </c>
      <c r="BE168" s="96">
        <f>((BE$67-$H$5)/1000)*$S$42*(($C$9/70)^$AE$42)</f>
        <v>2797.8089655162739</v>
      </c>
      <c r="BF168" s="96">
        <f>((BF$67-$H$5)/1000)*$S$42*(($C$9/70)^$AE$42)</f>
        <v>2851.6129840838944</v>
      </c>
    </row>
    <row r="169" spans="1:58" ht="15" hidden="1" customHeight="1" x14ac:dyDescent="0.25">
      <c r="A169" s="83"/>
      <c r="B169" s="95" t="s">
        <v>41</v>
      </c>
      <c r="C169" s="95"/>
      <c r="D169" s="93" t="s">
        <v>34</v>
      </c>
      <c r="E169" s="94">
        <v>200</v>
      </c>
      <c r="F169" s="94">
        <v>160</v>
      </c>
      <c r="G169" s="93" t="s">
        <v>40</v>
      </c>
      <c r="H169" s="92">
        <f>((H$67-$H$5)/1000)*$K$43*(($C$9/70)^$W$43)</f>
        <v>125.47493567999999</v>
      </c>
      <c r="I169" s="91">
        <f>((I$67-$H$5)/1000)*$K$43*(($C$9/70)^$W$43)</f>
        <v>167.29991424000002</v>
      </c>
      <c r="J169" s="90">
        <f>((J$67-$H$5)/1000)*$K$43*(($C$9/70)^$W$43)</f>
        <v>209.1248928</v>
      </c>
      <c r="K169" s="90">
        <f>((K$67-$H$5)/1000)*$K$43*(($C$9/70)^$W$43)</f>
        <v>250.94987135999997</v>
      </c>
      <c r="L169" s="90">
        <f>((L$67-$H$5)/1000)*$K$43*(($C$9/70)^$W$43)</f>
        <v>292.77484991999995</v>
      </c>
      <c r="M169" s="90">
        <f>((M$67-$H$5)/1000)*$K$43*(($C$9/70)^$W$43)</f>
        <v>334.59982848000004</v>
      </c>
      <c r="N169" s="90">
        <f>((N$67-$H$5)/1000)*$K$43*(($C$9/70)^$W$43)</f>
        <v>376.42480704000002</v>
      </c>
      <c r="O169" s="90">
        <f>((O$67-$H$5)/1000)*$K$43*(($C$9/70)^$W$43)</f>
        <v>418.2497856</v>
      </c>
      <c r="P169" s="90">
        <f>((P$67-$H$5)/1000)*$K$43*(($C$9/70)^$W$43)</f>
        <v>460.07476416000003</v>
      </c>
      <c r="Q169" s="90">
        <f>((Q$67-$H$5)/1000)*$K$43*(($C$9/70)^$W$43)</f>
        <v>501.89974271999995</v>
      </c>
      <c r="R169" s="90">
        <f>((R$67-$H$5)/1000)*$K$43*(($C$9/70)^$W$43)</f>
        <v>543.72472128000004</v>
      </c>
      <c r="S169" s="90">
        <f>((S$67-$H$5)/1000)*$K$43*(($C$9/70)^$W$43)</f>
        <v>585.5496998399999</v>
      </c>
      <c r="T169" s="90">
        <f>((T$67-$H$5)/1000)*$K$43*(($C$9/70)^$W$43)</f>
        <v>627.37467839999999</v>
      </c>
      <c r="U169" s="90">
        <f>((U$67-$H$5)/1000)*$K$43*(($C$9/70)^$W$43)</f>
        <v>669.19965696000008</v>
      </c>
      <c r="V169" s="90">
        <f>((V$67-$H$5)/1000)*$K$43*(($C$9/70)^$W$43)</f>
        <v>711.02463551999995</v>
      </c>
      <c r="W169" s="90">
        <f>((W$67-$H$5)/1000)*$K$43*(($C$9/70)^$W$43)</f>
        <v>752.84961408000004</v>
      </c>
      <c r="X169" s="90">
        <f>((X$67-$H$5)/1000)*$K$43*(($C$9/70)^$W$43)</f>
        <v>794.6745926399999</v>
      </c>
      <c r="Y169" s="90">
        <f>((Y$67-$H$5)/1000)*$K$43*(($C$9/70)^$W$43)</f>
        <v>836.49957119999999</v>
      </c>
      <c r="Z169" s="90">
        <f>((Z$67-$H$5)/1000)*$K$43*(($C$9/70)^$W$43)</f>
        <v>878.32454976000008</v>
      </c>
      <c r="AA169" s="90">
        <f>((AA$67-$H$5)/1000)*$K$43*(($C$9/70)^$W$43)</f>
        <v>920.14952832000006</v>
      </c>
      <c r="AB169" s="90">
        <f>((AB$67-$H$5)/1000)*$K$43*(($C$9/70)^$W$43)</f>
        <v>961.97450687999992</v>
      </c>
      <c r="AC169" s="90">
        <f>((AC$67-$H$5)/1000)*$K$43*(($C$9/70)^$W$43)</f>
        <v>1003.7994854399999</v>
      </c>
      <c r="AD169" s="90">
        <f>((AD$67-$H$5)/1000)*$K$43*(($C$9/70)^$W$43)</f>
        <v>1045.624464</v>
      </c>
      <c r="AE169" s="90">
        <f>((AE$67-$H$5)/1000)*$K$43*(($C$9/70)^$W$43)</f>
        <v>1087.4494425600001</v>
      </c>
      <c r="AF169" s="90">
        <f>((AF$67-$H$5)/1000)*$K$43*(($C$9/70)^$W$43)</f>
        <v>1129.2744211200002</v>
      </c>
      <c r="AG169" s="90">
        <f>((AG$67-$H$5)/1000)*$K$43*(($C$9/70)^$W$43)</f>
        <v>1171.0993996799998</v>
      </c>
      <c r="AH169" s="90">
        <f>((AH$67-$H$5)/1000)*$K$43*(($C$9/70)^$W$43)</f>
        <v>1212.9243782399999</v>
      </c>
      <c r="AI169" s="90">
        <f>((AI$67-$H$5)/1000)*$K$43*(($C$9/70)^$W$43)</f>
        <v>1254.7493568</v>
      </c>
      <c r="AJ169" s="90">
        <f>((AJ$67-$H$5)/1000)*$K$43*(($C$9/70)^$W$43)</f>
        <v>1296.5743353600001</v>
      </c>
      <c r="AK169" s="90">
        <f>((AK$67-$H$5)/1000)*$K$43*(($C$9/70)^$W$43)</f>
        <v>1338.3993139200002</v>
      </c>
      <c r="AL169" s="90">
        <f>((AL$67-$H$5)/1000)*$K$43*(($C$9/70)^$W$43)</f>
        <v>1380.2242924799998</v>
      </c>
      <c r="AM169" s="90">
        <f>((AM$67-$H$5)/1000)*$K$43*(($C$9/70)^$W$43)</f>
        <v>1422.0492710399999</v>
      </c>
      <c r="AN169" s="90">
        <f>((AN$67-$H$5)/1000)*$K$43*(($C$9/70)^$W$43)</f>
        <v>1463.8742496</v>
      </c>
      <c r="AO169" s="90">
        <f>((AO$67-$H$5)/1000)*$K$43*(($C$9/70)^$W$43)</f>
        <v>1505.6992281600001</v>
      </c>
      <c r="AP169" s="90">
        <f>((AP$67-$H$5)/1000)*$K$43*(($C$9/70)^$W$43)</f>
        <v>1547.5242067200002</v>
      </c>
      <c r="AQ169" s="90">
        <f>((AQ$67-$H$5)/1000)*$K$43*(($C$9/70)^$W$43)</f>
        <v>1589.3491852799998</v>
      </c>
      <c r="AR169" s="90">
        <f>((AR$67-$H$5)/1000)*$K$43*(($C$9/70)^$W$43)</f>
        <v>1631.1741638399999</v>
      </c>
      <c r="AS169" s="90">
        <f>((AS$67-$H$5)/1000)*$K$43*(($C$9/70)^$W$43)</f>
        <v>1672.9991424</v>
      </c>
      <c r="AT169" s="90">
        <f>((AT$67-$H$5)/1000)*$K$43*(($C$9/70)^$W$43)</f>
        <v>1714.8241209599998</v>
      </c>
      <c r="AU169" s="90">
        <f>((AU$67-$H$5)/1000)*$K$43*(($C$9/70)^$W$43)</f>
        <v>1756.6490995200002</v>
      </c>
      <c r="AV169" s="90">
        <f>((AV$67-$H$5)/1000)*$K$43*(($C$9/70)^$W$43)</f>
        <v>1798.4740780799998</v>
      </c>
      <c r="AW169" s="90">
        <f>((AW$67-$H$5)/1000)*$K$43*(($C$9/70)^$W$43)</f>
        <v>1840.2990566400001</v>
      </c>
      <c r="AX169" s="90">
        <f>((AX$67-$H$5)/1000)*$K$43*(($C$9/70)^$W$43)</f>
        <v>1882.1240352</v>
      </c>
      <c r="AY169" s="90">
        <f>((AY$67-$H$5)/1000)*$K$43*(($C$9/70)^$W$43)</f>
        <v>1923.9490137599998</v>
      </c>
      <c r="AZ169" s="90">
        <f>((AZ$67-$H$5)/1000)*$K$43*(($C$9/70)^$W$43)</f>
        <v>1965.7739923200002</v>
      </c>
      <c r="BA169" s="90">
        <f>((BA$67-$H$5)/1000)*$K$43*(($C$9/70)^$W$43)</f>
        <v>2007.5989708799998</v>
      </c>
      <c r="BB169" s="90">
        <f>((BB$67-$H$5)/1000)*$K$43*(($C$9/70)^$W$43)</f>
        <v>2049.4239494400003</v>
      </c>
      <c r="BC169" s="90">
        <f>((BC$67-$H$5)/1000)*$K$43*(($C$9/70)^$W$43)</f>
        <v>2091.248928</v>
      </c>
      <c r="BD169" s="90">
        <f>((BD$67-$H$5)/1000)*$K$43*(($C$9/70)^$W$43)</f>
        <v>2133.0739065599996</v>
      </c>
      <c r="BE169" s="90">
        <f>((BE$67-$H$5)/1000)*$K$43*(($C$9/70)^$W$43)</f>
        <v>2174.8988851200002</v>
      </c>
      <c r="BF169" s="90">
        <f>((BF$67-$H$5)/1000)*$K$43*(($C$9/70)^$W$43)</f>
        <v>2216.7238636799998</v>
      </c>
    </row>
    <row r="170" spans="1:58" x14ac:dyDescent="0.25">
      <c r="A170" s="83"/>
      <c r="B170" s="89" t="s">
        <v>39</v>
      </c>
      <c r="C170" s="89"/>
      <c r="D170" s="87" t="s">
        <v>34</v>
      </c>
      <c r="E170" s="88">
        <v>200</v>
      </c>
      <c r="F170" s="88">
        <v>200</v>
      </c>
      <c r="G170" s="87" t="s">
        <v>36</v>
      </c>
      <c r="H170" s="86">
        <f>((H$67-$H$5)/1000)*$L$43*(($C$9/70)^$X$43)</f>
        <v>163.53770247022334</v>
      </c>
      <c r="I170" s="85">
        <f>((I$67-$H$5)/1000)*$L$43*(($C$9/70)^$X$43)</f>
        <v>218.05026996029781</v>
      </c>
      <c r="J170" s="84">
        <f>((J$67-$H$5)/1000)*$L$43*(($C$9/70)^$X$43)</f>
        <v>272.56283745037223</v>
      </c>
      <c r="K170" s="84">
        <f>((K$67-$H$5)/1000)*$L$43*(($C$9/70)^$X$43)</f>
        <v>327.07540494044667</v>
      </c>
      <c r="L170" s="84">
        <f>((L$67-$H$5)/1000)*$L$43*(($C$9/70)^$X$43)</f>
        <v>381.58797243052112</v>
      </c>
      <c r="M170" s="84">
        <f>((M$67-$H$5)/1000)*$L$43*(($C$9/70)^$X$43)</f>
        <v>436.10053992059562</v>
      </c>
      <c r="N170" s="84">
        <f>((N$67-$H$5)/1000)*$L$43*(($C$9/70)^$X$43)</f>
        <v>490.61310741067007</v>
      </c>
      <c r="O170" s="84">
        <f>((O$67-$H$5)/1000)*$L$43*(($C$9/70)^$X$43)</f>
        <v>545.12567490074446</v>
      </c>
      <c r="P170" s="84">
        <f>((P$67-$H$5)/1000)*$L$43*(($C$9/70)^$X$43)</f>
        <v>599.63824239081896</v>
      </c>
      <c r="Q170" s="84">
        <f>((Q$67-$H$5)/1000)*$L$43*(($C$9/70)^$X$43)</f>
        <v>654.15080988089335</v>
      </c>
      <c r="R170" s="84">
        <f>((R$67-$H$5)/1000)*$L$43*(($C$9/70)^$X$43)</f>
        <v>708.66337737096774</v>
      </c>
      <c r="S170" s="84">
        <f>((S$67-$H$5)/1000)*$L$43*(($C$9/70)^$X$43)</f>
        <v>763.17594486104224</v>
      </c>
      <c r="T170" s="84">
        <f>((T$67-$H$5)/1000)*$L$43*(($C$9/70)^$X$43)</f>
        <v>817.68851235111663</v>
      </c>
      <c r="U170" s="84">
        <f>((U$67-$H$5)/1000)*$L$43*(($C$9/70)^$X$43)</f>
        <v>872.20107984119124</v>
      </c>
      <c r="V170" s="84">
        <f>((V$67-$H$5)/1000)*$L$43*(($C$9/70)^$X$43)</f>
        <v>926.71364733126563</v>
      </c>
      <c r="W170" s="84">
        <f>((W$67-$H$5)/1000)*$L$43*(($C$9/70)^$X$43)</f>
        <v>981.22621482134014</v>
      </c>
      <c r="X170" s="84">
        <f>((X$67-$H$5)/1000)*$L$43*(($C$9/70)^$X$43)</f>
        <v>1035.7387823114145</v>
      </c>
      <c r="Y170" s="84">
        <f>((Y$67-$H$5)/1000)*$L$43*(($C$9/70)^$X$43)</f>
        <v>1090.2513498014889</v>
      </c>
      <c r="Z170" s="84">
        <f>((Z$67-$H$5)/1000)*$L$43*(($C$9/70)^$X$43)</f>
        <v>1144.7639172915633</v>
      </c>
      <c r="AA170" s="84">
        <f>((AA$67-$H$5)/1000)*$L$43*(($C$9/70)^$X$43)</f>
        <v>1199.2764847816379</v>
      </c>
      <c r="AB170" s="84">
        <f>((AB$67-$H$5)/1000)*$L$43*(($C$9/70)^$X$43)</f>
        <v>1253.7890522717123</v>
      </c>
      <c r="AC170" s="84">
        <f>((AC$67-$H$5)/1000)*$L$43*(($C$9/70)^$X$43)</f>
        <v>1308.3016197617867</v>
      </c>
      <c r="AD170" s="84">
        <f>((AD$67-$H$5)/1000)*$L$43*(($C$9/70)^$X$43)</f>
        <v>1362.8141872518613</v>
      </c>
      <c r="AE170" s="84">
        <f>((AE$67-$H$5)/1000)*$L$43*(($C$9/70)^$X$43)</f>
        <v>1417.3267547419355</v>
      </c>
      <c r="AF170" s="84">
        <f>((AF$67-$H$5)/1000)*$L$43*(($C$9/70)^$X$43)</f>
        <v>1471.8393222320101</v>
      </c>
      <c r="AG170" s="84">
        <f>((AG$67-$H$5)/1000)*$L$43*(($C$9/70)^$X$43)</f>
        <v>1526.3518897220845</v>
      </c>
      <c r="AH170" s="84">
        <f>((AH$67-$H$5)/1000)*$L$43*(($C$9/70)^$X$43)</f>
        <v>1580.8644572121591</v>
      </c>
      <c r="AI170" s="84">
        <f>((AI$67-$H$5)/1000)*$L$43*(($C$9/70)^$X$43)</f>
        <v>1635.3770247022333</v>
      </c>
      <c r="AJ170" s="84">
        <f>((AJ$67-$H$5)/1000)*$L$43*(($C$9/70)^$X$43)</f>
        <v>1689.8895921923079</v>
      </c>
      <c r="AK170" s="84">
        <f>((AK$67-$H$5)/1000)*$L$43*(($C$9/70)^$X$43)</f>
        <v>1744.4021596823825</v>
      </c>
      <c r="AL170" s="84">
        <f>((AL$67-$H$5)/1000)*$L$43*(($C$9/70)^$X$43)</f>
        <v>1798.9147271724567</v>
      </c>
      <c r="AM170" s="84">
        <f>((AM$67-$H$5)/1000)*$L$43*(($C$9/70)^$X$43)</f>
        <v>1853.4272946625313</v>
      </c>
      <c r="AN170" s="84">
        <f>((AN$67-$H$5)/1000)*$L$43*(($C$9/70)^$X$43)</f>
        <v>1907.9398621526057</v>
      </c>
      <c r="AO170" s="84">
        <f>((AO$67-$H$5)/1000)*$L$43*(($C$9/70)^$X$43)</f>
        <v>1962.4524296426803</v>
      </c>
      <c r="AP170" s="84">
        <f>((AP$67-$H$5)/1000)*$L$43*(($C$9/70)^$X$43)</f>
        <v>2016.9649971327549</v>
      </c>
      <c r="AQ170" s="84">
        <f>((AQ$67-$H$5)/1000)*$L$43*(($C$9/70)^$X$43)</f>
        <v>2071.477564622829</v>
      </c>
      <c r="AR170" s="84">
        <f>((AR$67-$H$5)/1000)*$L$43*(($C$9/70)^$X$43)</f>
        <v>2125.9901321129032</v>
      </c>
      <c r="AS170" s="84">
        <f>((AS$67-$H$5)/1000)*$L$43*(($C$9/70)^$X$43)</f>
        <v>2180.5026996029778</v>
      </c>
      <c r="AT170" s="84">
        <f>((AT$67-$H$5)/1000)*$L$43*(($C$9/70)^$X$43)</f>
        <v>2235.015267093052</v>
      </c>
      <c r="AU170" s="84">
        <f>((AU$67-$H$5)/1000)*$L$43*(($C$9/70)^$X$43)</f>
        <v>2289.5278345831266</v>
      </c>
      <c r="AV170" s="84">
        <f>((AV$67-$H$5)/1000)*$L$43*(($C$9/70)^$X$43)</f>
        <v>2344.0404020732012</v>
      </c>
      <c r="AW170" s="84">
        <f>((AW$67-$H$5)/1000)*$L$43*(($C$9/70)^$X$43)</f>
        <v>2398.5529695632758</v>
      </c>
      <c r="AX170" s="84">
        <f>((AX$67-$H$5)/1000)*$L$43*(($C$9/70)^$X$43)</f>
        <v>2453.0655370533505</v>
      </c>
      <c r="AY170" s="84">
        <f>((AY$67-$H$5)/1000)*$L$43*(($C$9/70)^$X$43)</f>
        <v>2507.5781045434246</v>
      </c>
      <c r="AZ170" s="84">
        <f>((AZ$67-$H$5)/1000)*$L$43*(($C$9/70)^$X$43)</f>
        <v>2562.0906720334992</v>
      </c>
      <c r="BA170" s="84">
        <f>((BA$67-$H$5)/1000)*$L$43*(($C$9/70)^$X$43)</f>
        <v>2616.6032395235734</v>
      </c>
      <c r="BB170" s="84">
        <f>((BB$67-$H$5)/1000)*$L$43*(($C$9/70)^$X$43)</f>
        <v>2671.1158070136485</v>
      </c>
      <c r="BC170" s="84">
        <f>((BC$67-$H$5)/1000)*$L$43*(($C$9/70)^$X$43)</f>
        <v>2725.6283745037226</v>
      </c>
      <c r="BD170" s="84">
        <f>((BD$67-$H$5)/1000)*$L$43*(($C$9/70)^$X$43)</f>
        <v>2780.1409419937963</v>
      </c>
      <c r="BE170" s="84">
        <f>((BE$67-$H$5)/1000)*$L$43*(($C$9/70)^$X$43)</f>
        <v>2834.6535094838709</v>
      </c>
      <c r="BF170" s="84">
        <f>((BF$67-$H$5)/1000)*$L$43*(($C$9/70)^$X$43)</f>
        <v>2889.1660769739456</v>
      </c>
    </row>
    <row r="171" spans="1:58" x14ac:dyDescent="0.25">
      <c r="A171" s="83"/>
      <c r="B171" s="89" t="s">
        <v>38</v>
      </c>
      <c r="C171" s="89"/>
      <c r="D171" s="87" t="s">
        <v>34</v>
      </c>
      <c r="E171" s="88">
        <v>200</v>
      </c>
      <c r="F171" s="88">
        <v>260</v>
      </c>
      <c r="G171" s="87" t="s">
        <v>36</v>
      </c>
      <c r="H171" s="86">
        <f>((H$67-$H$5)/1000)*$M$43*(($C$9/70)^$Y$43)</f>
        <v>172.91335673256785</v>
      </c>
      <c r="I171" s="85">
        <f>((I$67-$H$5)/1000)*$M$43*(($C$9/70)^$Y$43)</f>
        <v>230.55114231009051</v>
      </c>
      <c r="J171" s="84">
        <f>((J$67-$H$5)/1000)*$M$43*(($C$9/70)^$Y$43)</f>
        <v>288.18892788761309</v>
      </c>
      <c r="K171" s="84">
        <f>((K$67-$H$5)/1000)*$M$43*(($C$9/70)^$Y$43)</f>
        <v>345.8267134651357</v>
      </c>
      <c r="L171" s="84">
        <f>((L$67-$H$5)/1000)*$M$43*(($C$9/70)^$Y$43)</f>
        <v>403.4644990426583</v>
      </c>
      <c r="M171" s="84">
        <f>((M$67-$H$5)/1000)*$M$43*(($C$9/70)^$Y$43)</f>
        <v>461.10228462018102</v>
      </c>
      <c r="N171" s="84">
        <f>((N$67-$H$5)/1000)*$M$43*(($C$9/70)^$Y$43)</f>
        <v>518.74007019770363</v>
      </c>
      <c r="O171" s="84">
        <f>((O$67-$H$5)/1000)*$M$43*(($C$9/70)^$Y$43)</f>
        <v>576.37785577522618</v>
      </c>
      <c r="P171" s="84">
        <f>((P$67-$H$5)/1000)*$M$43*(($C$9/70)^$Y$43)</f>
        <v>634.01564135274896</v>
      </c>
      <c r="Q171" s="84">
        <f>((Q$67-$H$5)/1000)*$M$43*(($C$9/70)^$Y$43)</f>
        <v>691.65342693027139</v>
      </c>
      <c r="R171" s="84">
        <f>((R$67-$H$5)/1000)*$M$43*(($C$9/70)^$Y$43)</f>
        <v>749.29121250779406</v>
      </c>
      <c r="S171" s="84">
        <f>((S$67-$H$5)/1000)*$M$43*(($C$9/70)^$Y$43)</f>
        <v>806.92899808531661</v>
      </c>
      <c r="T171" s="84">
        <f>((T$67-$H$5)/1000)*$M$43*(($C$9/70)^$Y$43)</f>
        <v>864.56678366283938</v>
      </c>
      <c r="U171" s="84">
        <f>((U$67-$H$5)/1000)*$M$43*(($C$9/70)^$Y$43)</f>
        <v>922.20456924036205</v>
      </c>
      <c r="V171" s="84">
        <f>((V$67-$H$5)/1000)*$M$43*(($C$9/70)^$Y$43)</f>
        <v>979.84235481788448</v>
      </c>
      <c r="W171" s="84">
        <f>((W$67-$H$5)/1000)*$M$43*(($C$9/70)^$Y$43)</f>
        <v>1037.4801403954073</v>
      </c>
      <c r="X171" s="84">
        <f>((X$67-$H$5)/1000)*$M$43*(($C$9/70)^$Y$43)</f>
        <v>1095.1179259729297</v>
      </c>
      <c r="Y171" s="84">
        <f>((Y$67-$H$5)/1000)*$M$43*(($C$9/70)^$Y$43)</f>
        <v>1152.7557115504524</v>
      </c>
      <c r="Z171" s="84">
        <f>((Z$67-$H$5)/1000)*$M$43*(($C$9/70)^$Y$43)</f>
        <v>1210.393497127975</v>
      </c>
      <c r="AA171" s="84">
        <f>((AA$67-$H$5)/1000)*$M$43*(($C$9/70)^$Y$43)</f>
        <v>1268.0312827054979</v>
      </c>
      <c r="AB171" s="84">
        <f>((AB$67-$H$5)/1000)*$M$43*(($C$9/70)^$Y$43)</f>
        <v>1325.6690682830201</v>
      </c>
      <c r="AC171" s="84">
        <f>((AC$67-$H$5)/1000)*$M$43*(($C$9/70)^$Y$43)</f>
        <v>1383.3068538605428</v>
      </c>
      <c r="AD171" s="84">
        <f>((AD$67-$H$5)/1000)*$M$43*(($C$9/70)^$Y$43)</f>
        <v>1440.9446394380655</v>
      </c>
      <c r="AE171" s="84">
        <f>((AE$67-$H$5)/1000)*$M$43*(($C$9/70)^$Y$43)</f>
        <v>1498.5824250155881</v>
      </c>
      <c r="AF171" s="84">
        <f>((AF$67-$H$5)/1000)*$M$43*(($C$9/70)^$Y$43)</f>
        <v>1556.220210593111</v>
      </c>
      <c r="AG171" s="84">
        <f>((AG$67-$H$5)/1000)*$M$43*(($C$9/70)^$Y$43)</f>
        <v>1613.8579961706332</v>
      </c>
      <c r="AH171" s="84">
        <f>((AH$67-$H$5)/1000)*$M$43*(($C$9/70)^$Y$43)</f>
        <v>1671.4957817481561</v>
      </c>
      <c r="AI171" s="84">
        <f>((AI$67-$H$5)/1000)*$M$43*(($C$9/70)^$Y$43)</f>
        <v>1729.1335673256788</v>
      </c>
      <c r="AJ171" s="84">
        <f>((AJ$67-$H$5)/1000)*$M$43*(($C$9/70)^$Y$43)</f>
        <v>1786.7713529032014</v>
      </c>
      <c r="AK171" s="84">
        <f>((AK$67-$H$5)/1000)*$M$43*(($C$9/70)^$Y$43)</f>
        <v>1844.4091384807241</v>
      </c>
      <c r="AL171" s="84">
        <f>((AL$67-$H$5)/1000)*$M$43*(($C$9/70)^$Y$43)</f>
        <v>1902.0469240582465</v>
      </c>
      <c r="AM171" s="84">
        <f>((AM$67-$H$5)/1000)*$M$43*(($C$9/70)^$Y$43)</f>
        <v>1959.684709635769</v>
      </c>
      <c r="AN171" s="84">
        <f>((AN$67-$H$5)/1000)*$M$43*(($C$9/70)^$Y$43)</f>
        <v>2017.3224952132916</v>
      </c>
      <c r="AO171" s="84">
        <f>((AO$67-$H$5)/1000)*$M$43*(($C$9/70)^$Y$43)</f>
        <v>2074.9602807908145</v>
      </c>
      <c r="AP171" s="84">
        <f>((AP$67-$H$5)/1000)*$M$43*(($C$9/70)^$Y$43)</f>
        <v>2132.5980663683372</v>
      </c>
      <c r="AQ171" s="84">
        <f>((AQ$67-$H$5)/1000)*$M$43*(($C$9/70)^$Y$43)</f>
        <v>2190.2358519458594</v>
      </c>
      <c r="AR171" s="84">
        <f>((AR$67-$H$5)/1000)*$M$43*(($C$9/70)^$Y$43)</f>
        <v>2247.8736375233821</v>
      </c>
      <c r="AS171" s="84">
        <f>((AS$67-$H$5)/1000)*$M$43*(($C$9/70)^$Y$43)</f>
        <v>2305.5114231009047</v>
      </c>
      <c r="AT171" s="84">
        <f>((AT$67-$H$5)/1000)*$M$43*(($C$9/70)^$Y$43)</f>
        <v>2363.1492086784274</v>
      </c>
      <c r="AU171" s="84">
        <f>((AU$67-$H$5)/1000)*$M$43*(($C$9/70)^$Y$43)</f>
        <v>2420.78699425595</v>
      </c>
      <c r="AV171" s="84">
        <f>((AV$67-$H$5)/1000)*$M$43*(($C$9/70)^$Y$43)</f>
        <v>2478.4247798334727</v>
      </c>
      <c r="AW171" s="84">
        <f>((AW$67-$H$5)/1000)*$M$43*(($C$9/70)^$Y$43)</f>
        <v>2536.0625654109958</v>
      </c>
      <c r="AX171" s="84">
        <f>((AX$67-$H$5)/1000)*$M$43*(($C$9/70)^$Y$43)</f>
        <v>2593.700350988518</v>
      </c>
      <c r="AY171" s="84">
        <f>((AY$67-$H$5)/1000)*$M$43*(($C$9/70)^$Y$43)</f>
        <v>2651.3381365660402</v>
      </c>
      <c r="AZ171" s="84">
        <f>((AZ$67-$H$5)/1000)*$M$43*(($C$9/70)^$Y$43)</f>
        <v>2708.9759221435634</v>
      </c>
      <c r="BA171" s="84">
        <f>((BA$67-$H$5)/1000)*$M$43*(($C$9/70)^$Y$43)</f>
        <v>2766.6137077210856</v>
      </c>
      <c r="BB171" s="84">
        <f>((BB$67-$H$5)/1000)*$M$43*(($C$9/70)^$Y$43)</f>
        <v>2824.2514932986087</v>
      </c>
      <c r="BC171" s="84">
        <f>((BC$67-$H$5)/1000)*$M$43*(($C$9/70)^$Y$43)</f>
        <v>2881.8892788761309</v>
      </c>
      <c r="BD171" s="84">
        <f>((BD$67-$H$5)/1000)*$M$43*(($C$9/70)^$Y$43)</f>
        <v>2939.5270644536536</v>
      </c>
      <c r="BE171" s="84">
        <f>((BE$67-$H$5)/1000)*$M$43*(($C$9/70)^$Y$43)</f>
        <v>2997.1648500311762</v>
      </c>
      <c r="BF171" s="84">
        <f>((BF$67-$H$5)/1000)*$M$43*(($C$9/70)^$Y$43)</f>
        <v>3054.8026356086989</v>
      </c>
    </row>
    <row r="172" spans="1:58" x14ac:dyDescent="0.25">
      <c r="A172" s="83"/>
      <c r="B172" s="89" t="s">
        <v>37</v>
      </c>
      <c r="C172" s="89"/>
      <c r="D172" s="87" t="s">
        <v>34</v>
      </c>
      <c r="E172" s="88">
        <v>200</v>
      </c>
      <c r="F172" s="88">
        <v>300</v>
      </c>
      <c r="G172" s="87" t="s">
        <v>36</v>
      </c>
      <c r="H172" s="86">
        <f>((H$67-$H$5)/1000)*$O$43*(($C$9/70)^$AA$43)</f>
        <v>208.84419676839985</v>
      </c>
      <c r="I172" s="85">
        <f>((I$67-$H$5)/1000)*$N$43*(($C$9/70)^$Z$43)</f>
        <v>248.61917508731361</v>
      </c>
      <c r="J172" s="84">
        <f>((J$67-$H$5)/1000)*$N$43*(($C$9/70)^$Z$43)</f>
        <v>310.77396885914197</v>
      </c>
      <c r="K172" s="84">
        <f>((K$67-$H$5)/1000)*$N$43*(($C$9/70)^$Z$43)</f>
        <v>372.92876263097043</v>
      </c>
      <c r="L172" s="84">
        <f>((L$67-$H$5)/1000)*$N$43*(($C$9/70)^$Z$43)</f>
        <v>435.08355640279876</v>
      </c>
      <c r="M172" s="84">
        <f>((M$67-$H$5)/1000)*$N$43*(($C$9/70)^$Z$43)</f>
        <v>497.23835017462721</v>
      </c>
      <c r="N172" s="84">
        <f>((N$67-$H$5)/1000)*$N$43*(($C$9/70)^$Z$43)</f>
        <v>559.39314394645555</v>
      </c>
      <c r="O172" s="84">
        <f>((O$67-$H$5)/1000)*$N$43*(($C$9/70)^$Z$43)</f>
        <v>621.54793771828395</v>
      </c>
      <c r="P172" s="84">
        <f>((P$67-$H$5)/1000)*$N$43*(($C$9/70)^$Z$43)</f>
        <v>683.70273149011246</v>
      </c>
      <c r="Q172" s="84">
        <f>((Q$67-$H$5)/1000)*$N$43*(($C$9/70)^$Z$43)</f>
        <v>745.85752526194085</v>
      </c>
      <c r="R172" s="84">
        <f>((R$67-$H$5)/1000)*$N$43*(($C$9/70)^$Z$43)</f>
        <v>808.01231903376913</v>
      </c>
      <c r="S172" s="84">
        <f>((S$67-$H$5)/1000)*$N$43*(($C$9/70)^$Z$43)</f>
        <v>870.16711280559753</v>
      </c>
      <c r="T172" s="84">
        <f>((T$67-$H$5)/1000)*$N$43*(($C$9/70)^$Z$43)</f>
        <v>932.32190657742603</v>
      </c>
      <c r="U172" s="84">
        <f>((U$67-$H$5)/1000)*$N$43*(($C$9/70)^$Z$43)</f>
        <v>994.47670034925443</v>
      </c>
      <c r="V172" s="84">
        <f>((V$67-$H$5)/1000)*$N$43*(($C$9/70)^$Z$43)</f>
        <v>1056.6314941210828</v>
      </c>
      <c r="W172" s="84">
        <f>((W$67-$H$5)/1000)*$N$43*(($C$9/70)^$Z$43)</f>
        <v>1118.7862878929111</v>
      </c>
      <c r="X172" s="84">
        <f>((X$67-$H$5)/1000)*$N$43*(($C$9/70)^$Z$43)</f>
        <v>1180.9410816647394</v>
      </c>
      <c r="Y172" s="84">
        <f>((Y$67-$H$5)/1000)*$N$43*(($C$9/70)^$Z$43)</f>
        <v>1243.0958754365679</v>
      </c>
      <c r="Z172" s="84">
        <f>((Z$67-$H$5)/1000)*$N$43*(($C$9/70)^$Z$43)</f>
        <v>1305.2506692083964</v>
      </c>
      <c r="AA172" s="84">
        <f>((AA$67-$H$5)/1000)*$N$43*(($C$9/70)^$Z$43)</f>
        <v>1367.4054629802249</v>
      </c>
      <c r="AB172" s="84">
        <f>((AB$67-$H$5)/1000)*$N$43*(($C$9/70)^$Z$43)</f>
        <v>1429.560256752053</v>
      </c>
      <c r="AC172" s="84">
        <f>((AC$67-$H$5)/1000)*$N$43*(($C$9/70)^$Z$43)</f>
        <v>1491.7150505238817</v>
      </c>
      <c r="AD172" s="84">
        <f>((AD$67-$H$5)/1000)*$N$43*(($C$9/70)^$Z$43)</f>
        <v>1553.86984429571</v>
      </c>
      <c r="AE172" s="84">
        <f>((AE$67-$H$5)/1000)*$N$43*(($C$9/70)^$Z$43)</f>
        <v>1616.0246380675383</v>
      </c>
      <c r="AF172" s="84">
        <f>((AF$67-$H$5)/1000)*$N$43*(($C$9/70)^$Z$43)</f>
        <v>1678.179431839367</v>
      </c>
      <c r="AG172" s="84">
        <f>((AG$67-$H$5)/1000)*$N$43*(($C$9/70)^$Z$43)</f>
        <v>1740.3342256111951</v>
      </c>
      <c r="AH172" s="84">
        <f>((AH$67-$H$5)/1000)*$N$43*(($C$9/70)^$Z$43)</f>
        <v>1802.4890193830236</v>
      </c>
      <c r="AI172" s="84">
        <f>((AI$67-$H$5)/1000)*$N$43*(($C$9/70)^$Z$43)</f>
        <v>1864.6438131548521</v>
      </c>
      <c r="AJ172" s="84">
        <f>((AJ$67-$H$5)/1000)*$N$43*(($C$9/70)^$Z$43)</f>
        <v>1926.7986069266803</v>
      </c>
      <c r="AK172" s="84">
        <f>((AK$67-$H$5)/1000)*$N$43*(($C$9/70)^$Z$43)</f>
        <v>1988.9534006985089</v>
      </c>
      <c r="AL172" s="84">
        <f>((AL$67-$H$5)/1000)*$N$43*(($C$9/70)^$Z$43)</f>
        <v>2051.1081944703369</v>
      </c>
      <c r="AM172" s="84">
        <f>((AM$67-$H$5)/1000)*$N$43*(($C$9/70)^$Z$43)</f>
        <v>2113.2629882421656</v>
      </c>
      <c r="AN172" s="84">
        <f>((AN$67-$H$5)/1000)*$N$43*(($C$9/70)^$Z$43)</f>
        <v>2175.4177820139939</v>
      </c>
      <c r="AO172" s="84">
        <f>((AO$67-$H$5)/1000)*$N$43*(($C$9/70)^$Z$43)</f>
        <v>2237.5725757858222</v>
      </c>
      <c r="AP172" s="84">
        <f>((AP$67-$H$5)/1000)*$N$43*(($C$9/70)^$Z$43)</f>
        <v>2299.7273695576509</v>
      </c>
      <c r="AQ172" s="84">
        <f>((AQ$67-$H$5)/1000)*$N$43*(($C$9/70)^$Z$43)</f>
        <v>2361.8821633294788</v>
      </c>
      <c r="AR172" s="84">
        <f>((AR$67-$H$5)/1000)*$N$43*(($C$9/70)^$Z$43)</f>
        <v>2424.0369571013075</v>
      </c>
      <c r="AS172" s="84">
        <f>((AS$67-$H$5)/1000)*$N$43*(($C$9/70)^$Z$43)</f>
        <v>2486.1917508731358</v>
      </c>
      <c r="AT172" s="84">
        <f>((AT$67-$H$5)/1000)*$N$43*(($C$9/70)^$Z$43)</f>
        <v>2548.3465446449641</v>
      </c>
      <c r="AU172" s="84">
        <f>((AU$67-$H$5)/1000)*$N$43*(($C$9/70)^$Z$43)</f>
        <v>2610.5013384167928</v>
      </c>
      <c r="AV172" s="84">
        <f>((AV$67-$H$5)/1000)*$N$43*(($C$9/70)^$Z$43)</f>
        <v>2672.6561321886211</v>
      </c>
      <c r="AW172" s="84">
        <f>((AW$67-$H$5)/1000)*$N$43*(($C$9/70)^$Z$43)</f>
        <v>2734.8109259604498</v>
      </c>
      <c r="AX172" s="84">
        <f>((AX$67-$H$5)/1000)*$N$43*(($C$9/70)^$Z$43)</f>
        <v>2796.9657197322781</v>
      </c>
      <c r="AY172" s="84">
        <f>((AY$67-$H$5)/1000)*$N$43*(($C$9/70)^$Z$43)</f>
        <v>2859.1205135041059</v>
      </c>
      <c r="AZ172" s="84">
        <f>((AZ$67-$H$5)/1000)*$N$43*(($C$9/70)^$Z$43)</f>
        <v>2921.2753072759347</v>
      </c>
      <c r="BA172" s="84">
        <f>((BA$67-$H$5)/1000)*$N$43*(($C$9/70)^$Z$43)</f>
        <v>2983.4301010477634</v>
      </c>
      <c r="BB172" s="84">
        <f>((BB$67-$H$5)/1000)*$N$43*(($C$9/70)^$Z$43)</f>
        <v>3045.5848948195917</v>
      </c>
      <c r="BC172" s="84">
        <f>((BC$67-$H$5)/1000)*$N$43*(($C$9/70)^$Z$43)</f>
        <v>3107.73968859142</v>
      </c>
      <c r="BD172" s="84">
        <f>((BD$67-$H$5)/1000)*$N$43*(($C$9/70)^$Z$43)</f>
        <v>3169.8944823632478</v>
      </c>
      <c r="BE172" s="84">
        <f>((BE$67-$H$5)/1000)*$N$43*(($C$9/70)^$Z$43)</f>
        <v>3232.0492761350765</v>
      </c>
      <c r="BF172" s="84">
        <f>((BF$67-$H$5)/1000)*$N$43*(($C$9/70)^$Z$43)</f>
        <v>3294.2040699069053</v>
      </c>
    </row>
    <row r="173" spans="1:58" ht="15.75" thickBot="1" x14ac:dyDescent="0.3">
      <c r="A173" s="83"/>
      <c r="B173" s="82" t="s">
        <v>35</v>
      </c>
      <c r="C173" s="82"/>
      <c r="D173" s="80" t="s">
        <v>34</v>
      </c>
      <c r="E173" s="81">
        <v>200</v>
      </c>
      <c r="F173" s="81">
        <v>360</v>
      </c>
      <c r="G173" s="80" t="s">
        <v>33</v>
      </c>
      <c r="H173" s="79">
        <f>((H$67-$H$5)/1000)*$Q$43*(($C$9/70)^$AC$43)</f>
        <v>220.79758595820306</v>
      </c>
      <c r="I173" s="78">
        <f>((I$67-$H$5)/1000)*$P$43*(($C$9/70)^$AB$43)</f>
        <v>267.81873817733594</v>
      </c>
      <c r="J173" s="77">
        <f>((J$67-$H$5)/1000)*$P$43*(($C$9/70)^$AB$43)</f>
        <v>334.77342272166993</v>
      </c>
      <c r="K173" s="77">
        <f>((K$67-$H$5)/1000)*$P$43*(($C$9/70)^$AB$43)</f>
        <v>401.72810726600386</v>
      </c>
      <c r="L173" s="77">
        <f>((L$67-$H$5)/1000)*$P$43*(($C$9/70)^$AB$43)</f>
        <v>468.68279181033785</v>
      </c>
      <c r="M173" s="77">
        <f>((M$67-$H$5)/1000)*$P$43*(($C$9/70)^$AB$43)</f>
        <v>535.63747635467189</v>
      </c>
      <c r="N173" s="77">
        <f>((N$67-$H$5)/1000)*$P$43*(($C$9/70)^$AB$43)</f>
        <v>602.59216089900588</v>
      </c>
      <c r="O173" s="77">
        <f>((O$67-$H$5)/1000)*$P$43*(($C$9/70)^$AB$43)</f>
        <v>669.54684544333986</v>
      </c>
      <c r="P173" s="77">
        <f>((P$67-$H$5)/1000)*$P$43*(($C$9/70)^$AB$43)</f>
        <v>736.50152998767385</v>
      </c>
      <c r="Q173" s="77">
        <f>((Q$67-$H$5)/1000)*$P$43*(($C$9/70)^$AB$43)</f>
        <v>803.45621453200772</v>
      </c>
      <c r="R173" s="77">
        <f>((R$67-$H$5)/1000)*$P$43*(($C$9/70)^$AB$43)</f>
        <v>870.41089907634182</v>
      </c>
      <c r="S173" s="77">
        <f>((S$67-$H$5)/1000)*$P$43*(($C$9/70)^$AB$43)</f>
        <v>937.36558362067569</v>
      </c>
      <c r="T173" s="77">
        <f>((T$67-$H$5)/1000)*$P$43*(($C$9/70)^$AB$43)</f>
        <v>1004.3202681650098</v>
      </c>
      <c r="U173" s="77">
        <f>((U$67-$H$5)/1000)*$P$43*(($C$9/70)^$AB$43)</f>
        <v>1071.2749527093438</v>
      </c>
      <c r="V173" s="77">
        <f>((V$67-$H$5)/1000)*$P$43*(($C$9/70)^$AB$43)</f>
        <v>1138.2296372536778</v>
      </c>
      <c r="W173" s="77">
        <f>((W$67-$H$5)/1000)*$P$43*(($C$9/70)^$AB$43)</f>
        <v>1205.1843217980118</v>
      </c>
      <c r="X173" s="77">
        <f>((X$67-$H$5)/1000)*$P$43*(($C$9/70)^$AB$43)</f>
        <v>1272.1390063423457</v>
      </c>
      <c r="Y173" s="77">
        <f>((Y$67-$H$5)/1000)*$P$43*(($C$9/70)^$AB$43)</f>
        <v>1339.0936908866797</v>
      </c>
      <c r="Z173" s="77">
        <f>((Z$67-$H$5)/1000)*$P$43*(($C$9/70)^$AB$43)</f>
        <v>1406.0483754310137</v>
      </c>
      <c r="AA173" s="77">
        <f>((AA$67-$H$5)/1000)*$P$43*(($C$9/70)^$AB$43)</f>
        <v>1473.0030599753477</v>
      </c>
      <c r="AB173" s="77">
        <f>((AB$67-$H$5)/1000)*$P$43*(($C$9/70)^$AB$43)</f>
        <v>1539.9577445196815</v>
      </c>
      <c r="AC173" s="77">
        <f>((AC$67-$H$5)/1000)*$P$43*(($C$9/70)^$AB$43)</f>
        <v>1606.9124290640154</v>
      </c>
      <c r="AD173" s="77">
        <f>((AD$67-$H$5)/1000)*$P$43*(($C$9/70)^$AB$43)</f>
        <v>1673.8671136083494</v>
      </c>
      <c r="AE173" s="77">
        <f>((AE$67-$H$5)/1000)*$P$43*(($C$9/70)^$AB$43)</f>
        <v>1740.8217981526836</v>
      </c>
      <c r="AF173" s="77">
        <f>((AF$67-$H$5)/1000)*$P$43*(($C$9/70)^$AB$43)</f>
        <v>1807.7764826970176</v>
      </c>
      <c r="AG173" s="77">
        <f>((AG$67-$H$5)/1000)*$P$43*(($C$9/70)^$AB$43)</f>
        <v>1874.7311672413514</v>
      </c>
      <c r="AH173" s="77">
        <f>((AH$67-$H$5)/1000)*$P$43*(($C$9/70)^$AB$43)</f>
        <v>1941.6858517856854</v>
      </c>
      <c r="AI173" s="77">
        <f>((AI$67-$H$5)/1000)*$P$43*(($C$9/70)^$AB$43)</f>
        <v>2008.6405363300196</v>
      </c>
      <c r="AJ173" s="77">
        <f>((AJ$67-$H$5)/1000)*$P$43*(($C$9/70)^$AB$43)</f>
        <v>2075.5952208743538</v>
      </c>
      <c r="AK173" s="77">
        <f>((AK$67-$H$5)/1000)*$P$43*(($C$9/70)^$AB$43)</f>
        <v>2142.5499054186876</v>
      </c>
      <c r="AL173" s="77">
        <f>((AL$67-$H$5)/1000)*$P$43*(($C$9/70)^$AB$43)</f>
        <v>2209.5045899630213</v>
      </c>
      <c r="AM173" s="77">
        <f>((AM$67-$H$5)/1000)*$P$43*(($C$9/70)^$AB$43)</f>
        <v>2276.4592745073555</v>
      </c>
      <c r="AN173" s="77">
        <f>((AN$67-$H$5)/1000)*$P$43*(($C$9/70)^$AB$43)</f>
        <v>2343.4139590516897</v>
      </c>
      <c r="AO173" s="77">
        <f>((AO$67-$H$5)/1000)*$P$43*(($C$9/70)^$AB$43)</f>
        <v>2410.3686435960235</v>
      </c>
      <c r="AP173" s="77">
        <f>((AP$67-$H$5)/1000)*$P$43*(($C$9/70)^$AB$43)</f>
        <v>2477.3233281403577</v>
      </c>
      <c r="AQ173" s="77">
        <f>((AQ$67-$H$5)/1000)*$P$43*(($C$9/70)^$AB$43)</f>
        <v>2544.2780126846915</v>
      </c>
      <c r="AR173" s="77">
        <f>((AR$67-$H$5)/1000)*$P$43*(($C$9/70)^$AB$43)</f>
        <v>2611.2326972290252</v>
      </c>
      <c r="AS173" s="77">
        <f>((AS$67-$H$5)/1000)*$P$43*(($C$9/70)^$AB$43)</f>
        <v>2678.1873817733594</v>
      </c>
      <c r="AT173" s="77">
        <f>((AT$67-$H$5)/1000)*$P$43*(($C$9/70)^$AB$43)</f>
        <v>2745.1420663176932</v>
      </c>
      <c r="AU173" s="77">
        <f>((AU$67-$H$5)/1000)*$P$43*(($C$9/70)^$AB$43)</f>
        <v>2812.0967508620274</v>
      </c>
      <c r="AV173" s="77">
        <f>((AV$67-$H$5)/1000)*$P$43*(($C$9/70)^$AB$43)</f>
        <v>2879.0514354063612</v>
      </c>
      <c r="AW173" s="77">
        <f>((AW$67-$H$5)/1000)*$P$43*(($C$9/70)^$AB$43)</f>
        <v>2946.0061199506954</v>
      </c>
      <c r="AX173" s="77">
        <f>((AX$67-$H$5)/1000)*$P$43*(($C$9/70)^$AB$43)</f>
        <v>3012.9608044950292</v>
      </c>
      <c r="AY173" s="77">
        <f>((AY$67-$H$5)/1000)*$P$43*(($C$9/70)^$AB$43)</f>
        <v>3079.9154890393629</v>
      </c>
      <c r="AZ173" s="77">
        <f>((AZ$67-$H$5)/1000)*$P$43*(($C$9/70)^$AB$43)</f>
        <v>3146.8701735836971</v>
      </c>
      <c r="BA173" s="77">
        <f>((BA$67-$H$5)/1000)*$P$43*(($C$9/70)^$AB$43)</f>
        <v>3213.8248581280309</v>
      </c>
      <c r="BB173" s="77">
        <f>((BB$67-$H$5)/1000)*$P$43*(($C$9/70)^$AB$43)</f>
        <v>3280.7795426723656</v>
      </c>
      <c r="BC173" s="77">
        <f>((BC$67-$H$5)/1000)*$P$43*(($C$9/70)^$AB$43)</f>
        <v>3347.7342272166989</v>
      </c>
      <c r="BD173" s="77">
        <f>((BD$67-$H$5)/1000)*$P$43*(($C$9/70)^$AB$43)</f>
        <v>3414.6889117610326</v>
      </c>
      <c r="BE173" s="77">
        <f>((BE$67-$H$5)/1000)*$P$43*(($C$9/70)^$AB$43)</f>
        <v>3481.6435963053673</v>
      </c>
      <c r="BF173" s="77">
        <f>((BF$67-$H$5)/1000)*$P$43*(($C$9/70)^$AB$43)</f>
        <v>3548.598280849701</v>
      </c>
    </row>
    <row r="174" spans="1:58" x14ac:dyDescent="0.25">
      <c r="B174" s="76"/>
      <c r="C174" s="75"/>
    </row>
    <row r="175" spans="1:58" ht="15.75" thickBot="1" x14ac:dyDescent="0.3">
      <c r="B175" s="74"/>
      <c r="C175" s="73"/>
    </row>
    <row r="176" spans="1:58" ht="15.75" thickBot="1" x14ac:dyDescent="0.3">
      <c r="B176" s="72" t="s">
        <v>32</v>
      </c>
      <c r="C176" s="71"/>
      <c r="D176" s="70"/>
      <c r="E176" s="70"/>
      <c r="F176" s="70"/>
      <c r="G176" s="70"/>
      <c r="H176" s="69" t="s">
        <v>31</v>
      </c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7"/>
    </row>
    <row r="177" spans="1:58" ht="15.75" thickBot="1" x14ac:dyDescent="0.3">
      <c r="B177" s="66"/>
      <c r="C177" s="65"/>
      <c r="D177" s="64"/>
      <c r="E177" s="64"/>
      <c r="F177" s="64"/>
      <c r="G177" s="64"/>
      <c r="H177" s="63">
        <v>500</v>
      </c>
      <c r="I177" s="62">
        <v>550</v>
      </c>
      <c r="J177" s="61">
        <v>600</v>
      </c>
      <c r="K177" s="60">
        <v>650</v>
      </c>
      <c r="L177" s="60">
        <v>700</v>
      </c>
      <c r="M177" s="60">
        <v>750</v>
      </c>
      <c r="N177" s="60">
        <v>800</v>
      </c>
      <c r="O177" s="60">
        <v>850</v>
      </c>
      <c r="P177" s="60">
        <v>900</v>
      </c>
      <c r="Q177" s="60">
        <v>950</v>
      </c>
      <c r="R177" s="60">
        <v>1000</v>
      </c>
      <c r="S177" s="60">
        <v>1050</v>
      </c>
      <c r="T177" s="60">
        <v>1100</v>
      </c>
      <c r="U177" s="60">
        <v>1150</v>
      </c>
      <c r="V177" s="60">
        <v>1200</v>
      </c>
      <c r="W177" s="60">
        <v>1250</v>
      </c>
      <c r="X177" s="60">
        <v>1300</v>
      </c>
      <c r="Y177" s="60">
        <v>1350</v>
      </c>
      <c r="Z177" s="60">
        <v>1400</v>
      </c>
      <c r="AA177" s="60">
        <v>1450</v>
      </c>
      <c r="AB177" s="60">
        <v>1500</v>
      </c>
      <c r="AC177" s="60">
        <v>1550</v>
      </c>
      <c r="AD177" s="60">
        <v>1600</v>
      </c>
      <c r="AE177" s="60">
        <v>1650</v>
      </c>
      <c r="AF177" s="60">
        <v>1700</v>
      </c>
      <c r="AG177" s="60">
        <v>1750</v>
      </c>
      <c r="AH177" s="60">
        <v>1800</v>
      </c>
      <c r="AI177" s="60">
        <v>1850</v>
      </c>
      <c r="AJ177" s="60">
        <v>1900</v>
      </c>
      <c r="AK177" s="60">
        <v>1950</v>
      </c>
      <c r="AL177" s="60">
        <v>2000</v>
      </c>
      <c r="AM177" s="60">
        <v>2050</v>
      </c>
      <c r="AN177" s="60">
        <v>2100</v>
      </c>
      <c r="AO177" s="60">
        <v>2150</v>
      </c>
      <c r="AP177" s="60">
        <v>2200</v>
      </c>
      <c r="AQ177" s="60">
        <v>2250</v>
      </c>
      <c r="AR177" s="60">
        <v>2300</v>
      </c>
      <c r="AS177" s="60">
        <v>2350</v>
      </c>
      <c r="AT177" s="60">
        <v>2400</v>
      </c>
      <c r="AU177" s="60">
        <v>2450</v>
      </c>
      <c r="AV177" s="60">
        <v>2500</v>
      </c>
      <c r="AW177" s="60">
        <v>2550</v>
      </c>
      <c r="AX177" s="60">
        <v>2600</v>
      </c>
      <c r="AY177" s="60">
        <v>2650</v>
      </c>
      <c r="AZ177" s="60">
        <v>2700</v>
      </c>
      <c r="BA177" s="60">
        <v>2750</v>
      </c>
      <c r="BB177" s="60">
        <v>2800</v>
      </c>
      <c r="BC177" s="60">
        <v>2850</v>
      </c>
      <c r="BD177" s="60">
        <v>2900</v>
      </c>
      <c r="BE177" s="60">
        <v>2950</v>
      </c>
      <c r="BF177" s="59">
        <v>3000</v>
      </c>
    </row>
    <row r="178" spans="1:58" x14ac:dyDescent="0.25">
      <c r="A178" s="24" t="s">
        <v>30</v>
      </c>
      <c r="B178" s="58" t="s">
        <v>29</v>
      </c>
      <c r="C178" s="57"/>
      <c r="D178" s="56"/>
      <c r="E178" s="56"/>
      <c r="F178" s="56"/>
      <c r="G178" s="56"/>
      <c r="H178" s="55">
        <f>((H$177-$H$5)/1000)*$K$53*(($C$9/70)^$W$53)</f>
        <v>17.832587432579885</v>
      </c>
      <c r="I178" s="55">
        <f>((I$177-$H$5)/1000)*$K$53*(($C$9/70)^$W$53)</f>
        <v>23.776783243439851</v>
      </c>
      <c r="J178" s="54">
        <f>((J$177-$H$5)/1000)*$K$53*(($C$9/70)^$W$53)</f>
        <v>29.720979054299811</v>
      </c>
      <c r="K178" s="54">
        <f>((K$177-$H$5)/1000)*$K$53*(($C$9/70)^$W$53)</f>
        <v>35.66517486515977</v>
      </c>
      <c r="L178" s="54">
        <f>((L$177-$H$5)/1000)*$K$53*(($C$9/70)^$W$53)</f>
        <v>41.609370676019729</v>
      </c>
      <c r="M178" s="54">
        <f>((M$177-$H$5)/1000)*$K$53*(($C$9/70)^$W$53)</f>
        <v>47.553566486879703</v>
      </c>
      <c r="N178" s="54">
        <f>((N$177-$H$5)/1000)*$K$53*(($C$9/70)^$W$53)</f>
        <v>53.497762297739655</v>
      </c>
      <c r="O178" s="54">
        <f>((O$177-$H$5)/1000)*$K$53*(($C$9/70)^$W$53)</f>
        <v>59.441958108599621</v>
      </c>
      <c r="P178" s="54">
        <f>((P$177-$H$5)/1000)*$K$53*(($C$9/70)^$W$53)</f>
        <v>65.386153919459588</v>
      </c>
      <c r="Q178" s="54">
        <f>((Q$177-$H$5)/1000)*$K$53*(($C$9/70)^$W$53)</f>
        <v>71.33034973031954</v>
      </c>
      <c r="R178" s="54">
        <f>((R$177-$H$5)/1000)*$K$53*(($C$9/70)^$W$53)</f>
        <v>77.274545541179506</v>
      </c>
      <c r="S178" s="54">
        <f>((S$177-$H$5)/1000)*$K$53*(($C$9/70)^$W$53)</f>
        <v>83.218741352039459</v>
      </c>
      <c r="T178" s="54">
        <f>((T$177-$H$5)/1000)*$K$53*(($C$9/70)^$W$53)</f>
        <v>89.162937162899439</v>
      </c>
      <c r="U178" s="54">
        <f>((U$177-$H$5)/1000)*$K$53*(($C$9/70)^$W$53)</f>
        <v>95.107132973759406</v>
      </c>
      <c r="V178" s="54">
        <f>((V$177-$H$5)/1000)*$K$53*(($C$9/70)^$W$53)</f>
        <v>101.05132878461936</v>
      </c>
      <c r="W178" s="54">
        <f>((W$177-$H$5)/1000)*$K$53*(($C$9/70)^$W$53)</f>
        <v>106.99552459547931</v>
      </c>
      <c r="X178" s="54">
        <f>((X$177-$H$5)/1000)*$K$53*(($C$9/70)^$W$53)</f>
        <v>112.93972040633928</v>
      </c>
      <c r="Y178" s="54">
        <f>((Y$177-$H$5)/1000)*$K$53*(($C$9/70)^$W$53)</f>
        <v>118.88391621719924</v>
      </c>
      <c r="Z178" s="54">
        <f>((Z$177-$H$5)/1000)*$K$53*(($C$9/70)^$W$53)</f>
        <v>124.82811202805921</v>
      </c>
      <c r="AA178" s="54">
        <f>((AA$177-$H$5)/1000)*$K$53*(($C$9/70)^$W$53)</f>
        <v>130.77230783891918</v>
      </c>
      <c r="AB178" s="54">
        <f>((AB$177-$H$5)/1000)*$K$53*(($C$9/70)^$W$53)</f>
        <v>136.71650364977913</v>
      </c>
      <c r="AC178" s="54">
        <f>((AC$177-$H$5)/1000)*$K$53*(($C$9/70)^$W$53)</f>
        <v>142.66069946063908</v>
      </c>
      <c r="AD178" s="54">
        <f>((AD$177-$H$5)/1000)*$K$53*(($C$9/70)^$W$53)</f>
        <v>148.60489527149906</v>
      </c>
      <c r="AE178" s="54">
        <f>((AE$177-$H$5)/1000)*$K$53*(($C$9/70)^$W$53)</f>
        <v>154.54909108235901</v>
      </c>
      <c r="AF178" s="54">
        <f>((AF$177-$H$5)/1000)*$K$53*(($C$9/70)^$W$53)</f>
        <v>160.49328689321899</v>
      </c>
      <c r="AG178" s="54">
        <f>((AG$177-$H$5)/1000)*$K$53*(($C$9/70)^$W$53)</f>
        <v>166.43748270407892</v>
      </c>
      <c r="AH178" s="54">
        <f>((AH$177-$H$5)/1000)*$K$53*(($C$9/70)^$W$53)</f>
        <v>172.3816785149389</v>
      </c>
      <c r="AI178" s="54">
        <f>((AI$177-$H$5)/1000)*$K$53*(($C$9/70)^$W$53)</f>
        <v>178.32587432579888</v>
      </c>
      <c r="AJ178" s="54">
        <f>((AJ$177-$H$5)/1000)*$K$53*(($C$9/70)^$W$53)</f>
        <v>184.27007013665883</v>
      </c>
      <c r="AK178" s="54">
        <f>((AK$177-$H$5)/1000)*$K$53*(($C$9/70)^$W$53)</f>
        <v>190.21426594751881</v>
      </c>
      <c r="AL178" s="54">
        <f>((AL$177-$H$5)/1000)*$K$53*(($C$9/70)^$W$53)</f>
        <v>196.15846175837873</v>
      </c>
      <c r="AM178" s="54">
        <f>((AM$177-$H$5)/1000)*$K$53*(($C$9/70)^$W$53)</f>
        <v>202.10265756923872</v>
      </c>
      <c r="AN178" s="54">
        <f>((AN$177-$H$5)/1000)*$K$53*(($C$9/70)^$W$53)</f>
        <v>208.04685338009867</v>
      </c>
      <c r="AO178" s="54">
        <f>((AO$177-$H$5)/1000)*$K$53*(($C$9/70)^$W$53)</f>
        <v>213.99104919095862</v>
      </c>
      <c r="AP178" s="54">
        <f>((AP$177-$H$5)/1000)*$K$53*(($C$9/70)^$W$53)</f>
        <v>219.93524500181863</v>
      </c>
      <c r="AQ178" s="54">
        <f>((AQ$177-$H$5)/1000)*$K$53*(($C$9/70)^$W$53)</f>
        <v>225.87944081267855</v>
      </c>
      <c r="AR178" s="54">
        <f>((AR$177-$H$5)/1000)*$K$53*(($C$9/70)^$W$53)</f>
        <v>231.82363662353853</v>
      </c>
      <c r="AS178" s="54">
        <f>((AS$177-$H$5)/1000)*$K$53*(($C$9/70)^$W$53)</f>
        <v>237.76783243439849</v>
      </c>
      <c r="AT178" s="54">
        <f>((AT$177-$H$5)/1000)*$K$53*(($C$9/70)^$W$53)</f>
        <v>243.71202824525844</v>
      </c>
      <c r="AU178" s="54">
        <f>((AU$177-$H$5)/1000)*$K$53*(($C$9/70)^$W$53)</f>
        <v>249.65622405611842</v>
      </c>
      <c r="AV178" s="54">
        <f>((AV$177-$H$5)/1000)*$K$53*(($C$9/70)^$W$53)</f>
        <v>255.60041986697834</v>
      </c>
      <c r="AW178" s="54">
        <f>((AW$177-$H$5)/1000)*$K$53*(($C$9/70)^$W$53)</f>
        <v>261.54461567783835</v>
      </c>
      <c r="AX178" s="54">
        <f>((AX$177-$H$5)/1000)*$K$53*(($C$9/70)^$W$53)</f>
        <v>267.48881148869827</v>
      </c>
      <c r="AY178" s="54">
        <f>((AY$177-$H$5)/1000)*$K$53*(($C$9/70)^$W$53)</f>
        <v>273.43300729955826</v>
      </c>
      <c r="AZ178" s="54">
        <f>((AZ$177-$H$5)/1000)*$K$53*(($C$9/70)^$W$53)</f>
        <v>279.37720311041824</v>
      </c>
      <c r="BA178" s="54">
        <f>((BA$177-$H$5)/1000)*$K$53*(($C$9/70)^$W$53)</f>
        <v>285.32139892127816</v>
      </c>
      <c r="BB178" s="54">
        <f>((BB$177-$H$5)/1000)*$K$53*(($C$9/70)^$W$53)</f>
        <v>291.2655947321382</v>
      </c>
      <c r="BC178" s="54">
        <f>((BC$177-$H$5)/1000)*$K$53*(($C$9/70)^$W$53)</f>
        <v>297.20979054299812</v>
      </c>
      <c r="BD178" s="54">
        <f>((BD$177-$H$5)/1000)*$K$53*(($C$9/70)^$W$53)</f>
        <v>303.15398635385804</v>
      </c>
      <c r="BE178" s="54">
        <f>((BE$177-$H$5)/1000)*$K$53*(($C$9/70)^$W$53)</f>
        <v>309.09818216471803</v>
      </c>
      <c r="BF178" s="54">
        <f>((BF$177-$H$5)/1000)*$K$53*(($C$9/70)^$W$53)</f>
        <v>315.04237797557801</v>
      </c>
    </row>
    <row r="179" spans="1:58" x14ac:dyDescent="0.25">
      <c r="A179" s="24"/>
      <c r="B179" s="53" t="s">
        <v>28</v>
      </c>
      <c r="C179" s="52"/>
      <c r="D179" s="51"/>
      <c r="E179" s="51"/>
      <c r="F179" s="51"/>
      <c r="G179" s="51"/>
      <c r="H179" s="47">
        <f>((H$177-$H$5)/1000)*$L$53*(($C$9/70)^$X$53)</f>
        <v>20.150148652031685</v>
      </c>
      <c r="I179" s="47">
        <f>((I$177-$H$5)/1000)*$L$53*(($C$9/70)^$X$53)</f>
        <v>26.866864869375583</v>
      </c>
      <c r="J179" s="46">
        <f>((J$177-$H$5)/1000)*$L$53*(($C$9/70)^$X$53)</f>
        <v>33.583581086719477</v>
      </c>
      <c r="K179" s="46">
        <f>((K$177-$H$5)/1000)*$L$53*(($C$9/70)^$X$53)</f>
        <v>40.300297304063371</v>
      </c>
      <c r="L179" s="46">
        <f>((L$177-$H$5)/1000)*$L$53*(($C$9/70)^$X$53)</f>
        <v>47.017013521407264</v>
      </c>
      <c r="M179" s="46">
        <f>((M$177-$H$5)/1000)*$L$53*(($C$9/70)^$X$53)</f>
        <v>53.733729738751165</v>
      </c>
      <c r="N179" s="46">
        <f>((N$177-$H$5)/1000)*$L$53*(($C$9/70)^$X$53)</f>
        <v>60.450445956095059</v>
      </c>
      <c r="O179" s="46">
        <f>((O$177-$H$5)/1000)*$L$53*(($C$9/70)^$X$53)</f>
        <v>67.167162173438953</v>
      </c>
      <c r="P179" s="46">
        <f>((P$177-$H$5)/1000)*$L$53*(($C$9/70)^$X$53)</f>
        <v>73.883878390782854</v>
      </c>
      <c r="Q179" s="46">
        <f>((Q$177-$H$5)/1000)*$L$53*(($C$9/70)^$X$53)</f>
        <v>80.600594608126741</v>
      </c>
      <c r="R179" s="46">
        <f>((R$177-$H$5)/1000)*$L$53*(($C$9/70)^$X$53)</f>
        <v>87.317310825470642</v>
      </c>
      <c r="S179" s="46">
        <f>((S$177-$H$5)/1000)*$L$53*(($C$9/70)^$X$53)</f>
        <v>94.034027042814529</v>
      </c>
      <c r="T179" s="46">
        <f>((T$177-$H$5)/1000)*$L$53*(($C$9/70)^$X$53)</f>
        <v>100.75074326015843</v>
      </c>
      <c r="U179" s="46">
        <f>((U$177-$H$5)/1000)*$L$53*(($C$9/70)^$X$53)</f>
        <v>107.46745947750233</v>
      </c>
      <c r="V179" s="46">
        <f>((V$177-$H$5)/1000)*$L$53*(($C$9/70)^$X$53)</f>
        <v>114.18417569484622</v>
      </c>
      <c r="W179" s="46">
        <f>((W$177-$H$5)/1000)*$L$53*(($C$9/70)^$X$53)</f>
        <v>120.90089191219012</v>
      </c>
      <c r="X179" s="46">
        <f>((X$177-$H$5)/1000)*$L$53*(($C$9/70)^$X$53)</f>
        <v>127.61760812953401</v>
      </c>
      <c r="Y179" s="46">
        <f>((Y$177-$H$5)/1000)*$L$53*(($C$9/70)^$X$53)</f>
        <v>134.33432434687791</v>
      </c>
      <c r="Z179" s="46">
        <f>((Z$177-$H$5)/1000)*$L$53*(($C$9/70)^$X$53)</f>
        <v>141.05104056422181</v>
      </c>
      <c r="AA179" s="46">
        <f>((AA$177-$H$5)/1000)*$L$53*(($C$9/70)^$X$53)</f>
        <v>147.76775678156571</v>
      </c>
      <c r="AB179" s="46">
        <f>((AB$177-$H$5)/1000)*$L$53*(($C$9/70)^$X$53)</f>
        <v>154.48447299890958</v>
      </c>
      <c r="AC179" s="46">
        <f>((AC$177-$H$5)/1000)*$L$53*(($C$9/70)^$X$53)</f>
        <v>161.20118921625348</v>
      </c>
      <c r="AD179" s="46">
        <f>((AD$177-$H$5)/1000)*$L$53*(($C$9/70)^$X$53)</f>
        <v>167.91790543359738</v>
      </c>
      <c r="AE179" s="46">
        <f>((AE$177-$H$5)/1000)*$L$53*(($C$9/70)^$X$53)</f>
        <v>174.63462165094128</v>
      </c>
      <c r="AF179" s="46">
        <f>((AF$177-$H$5)/1000)*$L$53*(($C$9/70)^$X$53)</f>
        <v>181.35133786828519</v>
      </c>
      <c r="AG179" s="46">
        <f>((AG$177-$H$5)/1000)*$L$53*(($C$9/70)^$X$53)</f>
        <v>188.06805408562906</v>
      </c>
      <c r="AH179" s="46">
        <f>((AH$177-$H$5)/1000)*$L$53*(($C$9/70)^$X$53)</f>
        <v>194.78477030297296</v>
      </c>
      <c r="AI179" s="46">
        <f>((AI$177-$H$5)/1000)*$L$53*(($C$9/70)^$X$53)</f>
        <v>201.50148652031686</v>
      </c>
      <c r="AJ179" s="46">
        <f>((AJ$177-$H$5)/1000)*$L$53*(($C$9/70)^$X$53)</f>
        <v>208.21820273766076</v>
      </c>
      <c r="AK179" s="46">
        <f>((AK$177-$H$5)/1000)*$L$53*(($C$9/70)^$X$53)</f>
        <v>214.93491895500466</v>
      </c>
      <c r="AL179" s="46">
        <f>((AL$177-$H$5)/1000)*$L$53*(($C$9/70)^$X$53)</f>
        <v>221.65163517234853</v>
      </c>
      <c r="AM179" s="46">
        <f>((AM$177-$H$5)/1000)*$L$53*(($C$9/70)^$X$53)</f>
        <v>228.36835138969244</v>
      </c>
      <c r="AN179" s="46">
        <f>((AN$177-$H$5)/1000)*$L$53*(($C$9/70)^$X$53)</f>
        <v>235.08506760703634</v>
      </c>
      <c r="AO179" s="46">
        <f>((AO$177-$H$5)/1000)*$L$53*(($C$9/70)^$X$53)</f>
        <v>241.80178382438024</v>
      </c>
      <c r="AP179" s="46">
        <f>((AP$177-$H$5)/1000)*$L$53*(($C$9/70)^$X$53)</f>
        <v>248.51850004172414</v>
      </c>
      <c r="AQ179" s="46">
        <f>((AQ$177-$H$5)/1000)*$L$53*(($C$9/70)^$X$53)</f>
        <v>255.23521625906801</v>
      </c>
      <c r="AR179" s="46">
        <f>((AR$177-$H$5)/1000)*$L$53*(($C$9/70)^$X$53)</f>
        <v>261.95193247641191</v>
      </c>
      <c r="AS179" s="46">
        <f>((AS$177-$H$5)/1000)*$L$53*(($C$9/70)^$X$53)</f>
        <v>268.66864869375581</v>
      </c>
      <c r="AT179" s="46">
        <f>((AT$177-$H$5)/1000)*$L$53*(($C$9/70)^$X$53)</f>
        <v>275.38536491109971</v>
      </c>
      <c r="AU179" s="46">
        <f>((AU$177-$H$5)/1000)*$L$53*(($C$9/70)^$X$53)</f>
        <v>282.10208112844361</v>
      </c>
      <c r="AV179" s="46">
        <f>((AV$177-$H$5)/1000)*$L$53*(($C$9/70)^$X$53)</f>
        <v>288.81879734578752</v>
      </c>
      <c r="AW179" s="46">
        <f>((AW$177-$H$5)/1000)*$L$53*(($C$9/70)^$X$53)</f>
        <v>295.53551356313142</v>
      </c>
      <c r="AX179" s="46">
        <f>((AX$177-$H$5)/1000)*$L$53*(($C$9/70)^$X$53)</f>
        <v>302.25222978047532</v>
      </c>
      <c r="AY179" s="46">
        <f>((AY$177-$H$5)/1000)*$L$53*(($C$9/70)^$X$53)</f>
        <v>308.96894599781916</v>
      </c>
      <c r="AZ179" s="46">
        <f>((AZ$177-$H$5)/1000)*$L$53*(($C$9/70)^$X$53)</f>
        <v>315.68566221516312</v>
      </c>
      <c r="BA179" s="46">
        <f>((BA$177-$H$5)/1000)*$L$53*(($C$9/70)^$X$53)</f>
        <v>322.40237843250696</v>
      </c>
      <c r="BB179" s="46">
        <f>((BB$177-$H$5)/1000)*$L$53*(($C$9/70)^$X$53)</f>
        <v>329.11909464985092</v>
      </c>
      <c r="BC179" s="46">
        <f>((BC$177-$H$5)/1000)*$L$53*(($C$9/70)^$X$53)</f>
        <v>335.83581086719477</v>
      </c>
      <c r="BD179" s="46">
        <f>((BD$177-$H$5)/1000)*$L$53*(($C$9/70)^$X$53)</f>
        <v>342.55252708453867</v>
      </c>
      <c r="BE179" s="46">
        <f>((BE$177-$H$5)/1000)*$L$53*(($C$9/70)^$X$53)</f>
        <v>349.26924330188257</v>
      </c>
      <c r="BF179" s="46">
        <f>((BF$177-$H$5)/1000)*$L$53*(($C$9/70)^$X$53)</f>
        <v>355.98595951922647</v>
      </c>
    </row>
    <row r="180" spans="1:58" x14ac:dyDescent="0.25">
      <c r="A180" s="24"/>
      <c r="B180" s="53" t="s">
        <v>27</v>
      </c>
      <c r="C180" s="52"/>
      <c r="D180" s="51"/>
      <c r="E180" s="51"/>
      <c r="F180" s="51"/>
      <c r="G180" s="51"/>
      <c r="H180" s="47">
        <f>((H$177-$H$5)/1000)*$M$53*(($C$9/70)^$Y$53)</f>
        <v>26.394507404111035</v>
      </c>
      <c r="I180" s="47">
        <f>((I$177-$H$5)/1000)*$M$53*(($C$9/70)^$Y$53)</f>
        <v>35.192676538814716</v>
      </c>
      <c r="J180" s="46">
        <f>((J$177-$H$5)/1000)*$M$53*(($C$9/70)^$Y$53)</f>
        <v>43.990845673518393</v>
      </c>
      <c r="K180" s="46">
        <f>((K$177-$H$5)/1000)*$M$53*(($C$9/70)^$Y$53)</f>
        <v>52.78901480822207</v>
      </c>
      <c r="L180" s="46">
        <f>((L$177-$H$5)/1000)*$M$53*(($C$9/70)^$Y$53)</f>
        <v>61.587183942925755</v>
      </c>
      <c r="M180" s="46">
        <f>((M$177-$H$5)/1000)*$M$53*(($C$9/70)^$Y$53)</f>
        <v>70.385353077629432</v>
      </c>
      <c r="N180" s="46">
        <f>((N$177-$H$5)/1000)*$M$53*(($C$9/70)^$Y$53)</f>
        <v>79.183522212333116</v>
      </c>
      <c r="O180" s="46">
        <f>((O$177-$H$5)/1000)*$M$53*(($C$9/70)^$Y$53)</f>
        <v>87.981691347036787</v>
      </c>
      <c r="P180" s="46">
        <f>((P$177-$H$5)/1000)*$M$53*(($C$9/70)^$Y$53)</f>
        <v>96.779860481740471</v>
      </c>
      <c r="Q180" s="46">
        <f>((Q$177-$H$5)/1000)*$M$53*(($C$9/70)^$Y$53)</f>
        <v>105.57802961644414</v>
      </c>
      <c r="R180" s="46">
        <f>((R$177-$H$5)/1000)*$M$53*(($C$9/70)^$Y$53)</f>
        <v>114.37619875114784</v>
      </c>
      <c r="S180" s="46">
        <f>((S$177-$H$5)/1000)*$M$53*(($C$9/70)^$Y$53)</f>
        <v>123.17436788585151</v>
      </c>
      <c r="T180" s="46">
        <f>((T$177-$H$5)/1000)*$M$53*(($C$9/70)^$Y$53)</f>
        <v>131.97253702055519</v>
      </c>
      <c r="U180" s="46">
        <f>((U$177-$H$5)/1000)*$M$53*(($C$9/70)^$Y$53)</f>
        <v>140.77070615525886</v>
      </c>
      <c r="V180" s="46">
        <f>((V$177-$H$5)/1000)*$M$53*(($C$9/70)^$Y$53)</f>
        <v>149.56887528996256</v>
      </c>
      <c r="W180" s="46">
        <f>((W$177-$H$5)/1000)*$M$53*(($C$9/70)^$Y$53)</f>
        <v>158.36704442466623</v>
      </c>
      <c r="X180" s="46">
        <f>((X$177-$H$5)/1000)*$M$53*(($C$9/70)^$Y$53)</f>
        <v>167.16521355936987</v>
      </c>
      <c r="Y180" s="46">
        <f>((Y$177-$H$5)/1000)*$M$53*(($C$9/70)^$Y$53)</f>
        <v>175.96338269407357</v>
      </c>
      <c r="Z180" s="46">
        <f>((Z$177-$H$5)/1000)*$M$53*(($C$9/70)^$Y$53)</f>
        <v>184.76155182877727</v>
      </c>
      <c r="AA180" s="46">
        <f>((AA$177-$H$5)/1000)*$M$53*(($C$9/70)^$Y$53)</f>
        <v>193.55972096348094</v>
      </c>
      <c r="AB180" s="46">
        <f>((AB$177-$H$5)/1000)*$M$53*(($C$9/70)^$Y$53)</f>
        <v>202.35789009818461</v>
      </c>
      <c r="AC180" s="46">
        <f>((AC$177-$H$5)/1000)*$M$53*(($C$9/70)^$Y$53)</f>
        <v>211.15605923288828</v>
      </c>
      <c r="AD180" s="46">
        <f>((AD$177-$H$5)/1000)*$M$53*(($C$9/70)^$Y$53)</f>
        <v>219.95422836759198</v>
      </c>
      <c r="AE180" s="46">
        <f>((AE$177-$H$5)/1000)*$M$53*(($C$9/70)^$Y$53)</f>
        <v>228.75239750229568</v>
      </c>
      <c r="AF180" s="46">
        <f>((AF$177-$H$5)/1000)*$M$53*(($C$9/70)^$Y$53)</f>
        <v>237.55056663699935</v>
      </c>
      <c r="AG180" s="46">
        <f>((AG$177-$H$5)/1000)*$M$53*(($C$9/70)^$Y$53)</f>
        <v>246.34873577170302</v>
      </c>
      <c r="AH180" s="46">
        <f>((AH$177-$H$5)/1000)*$M$53*(($C$9/70)^$Y$53)</f>
        <v>255.14690490640669</v>
      </c>
      <c r="AI180" s="46">
        <f>((AI$177-$H$5)/1000)*$M$53*(($C$9/70)^$Y$53)</f>
        <v>263.94507404111039</v>
      </c>
      <c r="AJ180" s="46">
        <f>((AJ$177-$H$5)/1000)*$M$53*(($C$9/70)^$Y$53)</f>
        <v>272.74324317581409</v>
      </c>
      <c r="AK180" s="46">
        <f>((AK$177-$H$5)/1000)*$M$53*(($C$9/70)^$Y$53)</f>
        <v>281.54141231051773</v>
      </c>
      <c r="AL180" s="46">
        <f>((AL$177-$H$5)/1000)*$M$53*(($C$9/70)^$Y$53)</f>
        <v>290.33958144522143</v>
      </c>
      <c r="AM180" s="46">
        <f>((AM$177-$H$5)/1000)*$M$53*(($C$9/70)^$Y$53)</f>
        <v>299.13775057992513</v>
      </c>
      <c r="AN180" s="46">
        <f>((AN$177-$H$5)/1000)*$M$53*(($C$9/70)^$Y$53)</f>
        <v>307.93591971462877</v>
      </c>
      <c r="AO180" s="46">
        <f>((AO$177-$H$5)/1000)*$M$53*(($C$9/70)^$Y$53)</f>
        <v>316.73408884933247</v>
      </c>
      <c r="AP180" s="46">
        <f>((AP$177-$H$5)/1000)*$M$53*(($C$9/70)^$Y$53)</f>
        <v>325.53225798403616</v>
      </c>
      <c r="AQ180" s="46">
        <f>((AQ$177-$H$5)/1000)*$M$53*(($C$9/70)^$Y$53)</f>
        <v>334.33042711873975</v>
      </c>
      <c r="AR180" s="46">
        <f>((AR$177-$H$5)/1000)*$M$53*(($C$9/70)^$Y$53)</f>
        <v>343.1285962534435</v>
      </c>
      <c r="AS180" s="46">
        <f>((AS$177-$H$5)/1000)*$M$53*(($C$9/70)^$Y$53)</f>
        <v>351.92676538814715</v>
      </c>
      <c r="AT180" s="46">
        <f>((AT$177-$H$5)/1000)*$M$53*(($C$9/70)^$Y$53)</f>
        <v>360.72493452285084</v>
      </c>
      <c r="AU180" s="46">
        <f>((AU$177-$H$5)/1000)*$M$53*(($C$9/70)^$Y$53)</f>
        <v>369.52310365755454</v>
      </c>
      <c r="AV180" s="46">
        <f>((AV$177-$H$5)/1000)*$M$53*(($C$9/70)^$Y$53)</f>
        <v>378.32127279225818</v>
      </c>
      <c r="AW180" s="46">
        <f>((AW$177-$H$5)/1000)*$M$53*(($C$9/70)^$Y$53)</f>
        <v>387.11944192696188</v>
      </c>
      <c r="AX180" s="46">
        <f>((AX$177-$H$5)/1000)*$M$53*(($C$9/70)^$Y$53)</f>
        <v>395.91761106166558</v>
      </c>
      <c r="AY180" s="46">
        <f>((AY$177-$H$5)/1000)*$M$53*(($C$9/70)^$Y$53)</f>
        <v>404.71578019636922</v>
      </c>
      <c r="AZ180" s="46">
        <f>((AZ$177-$H$5)/1000)*$M$53*(($C$9/70)^$Y$53)</f>
        <v>413.51394933107298</v>
      </c>
      <c r="BA180" s="46">
        <f>((BA$177-$H$5)/1000)*$M$53*(($C$9/70)^$Y$53)</f>
        <v>422.31211846577656</v>
      </c>
      <c r="BB180" s="46">
        <f>((BB$177-$H$5)/1000)*$M$53*(($C$9/70)^$Y$53)</f>
        <v>431.11028760048032</v>
      </c>
      <c r="BC180" s="46">
        <f>((BC$177-$H$5)/1000)*$M$53*(($C$9/70)^$Y$53)</f>
        <v>439.90845673518396</v>
      </c>
      <c r="BD180" s="46">
        <f>((BD$177-$H$5)/1000)*$M$53*(($C$9/70)^$Y$53)</f>
        <v>448.7066258698876</v>
      </c>
      <c r="BE180" s="46">
        <f>((BE$177-$H$5)/1000)*$M$53*(($C$9/70)^$Y$53)</f>
        <v>457.50479500459136</v>
      </c>
      <c r="BF180" s="46">
        <f>((BF$177-$H$5)/1000)*$M$53*(($C$9/70)^$Y$53)</f>
        <v>466.30296413929494</v>
      </c>
    </row>
    <row r="181" spans="1:58" x14ac:dyDescent="0.25">
      <c r="A181" s="24"/>
      <c r="B181" s="53" t="s">
        <v>26</v>
      </c>
      <c r="C181" s="52"/>
      <c r="D181" s="51"/>
      <c r="E181" s="51"/>
      <c r="F181" s="51"/>
      <c r="G181" s="51"/>
      <c r="H181" s="47">
        <f>((H$177-$H$5)/1000)*$N$53*(($C$9/70)^$Z$53)</f>
        <v>28.838900849365299</v>
      </c>
      <c r="I181" s="47">
        <f>((I$177-$H$5)/1000)*$N$53*(($C$9/70)^$Z$53)</f>
        <v>38.451867799153739</v>
      </c>
      <c r="J181" s="46">
        <f>((J$177-$H$5)/1000)*$N$53*(($C$9/70)^$Z$53)</f>
        <v>48.064834748942168</v>
      </c>
      <c r="K181" s="46">
        <f>((K$177-$H$5)/1000)*$N$53*(($C$9/70)^$Z$53)</f>
        <v>57.677801698730597</v>
      </c>
      <c r="L181" s="46">
        <f>((L$177-$H$5)/1000)*$N$53*(($C$9/70)^$Z$53)</f>
        <v>67.290768648519034</v>
      </c>
      <c r="M181" s="46">
        <f>((M$177-$H$5)/1000)*$N$53*(($C$9/70)^$Z$53)</f>
        <v>76.903735598307478</v>
      </c>
      <c r="N181" s="46">
        <f>((N$177-$H$5)/1000)*$N$53*(($C$9/70)^$Z$53)</f>
        <v>86.516702548095907</v>
      </c>
      <c r="O181" s="46">
        <f>((O$177-$H$5)/1000)*$N$53*(($C$9/70)^$Z$53)</f>
        <v>96.129669497884336</v>
      </c>
      <c r="P181" s="46">
        <f>((P$177-$H$5)/1000)*$N$53*(($C$9/70)^$Z$53)</f>
        <v>105.74263644767278</v>
      </c>
      <c r="Q181" s="46">
        <f>((Q$177-$H$5)/1000)*$N$53*(($C$9/70)^$Z$53)</f>
        <v>115.35560339746119</v>
      </c>
      <c r="R181" s="46">
        <f>((R$177-$H$5)/1000)*$N$53*(($C$9/70)^$Z$53)</f>
        <v>124.96857034724964</v>
      </c>
      <c r="S181" s="46">
        <f>((S$177-$H$5)/1000)*$N$53*(($C$9/70)^$Z$53)</f>
        <v>134.58153729703807</v>
      </c>
      <c r="T181" s="46">
        <f>((T$177-$H$5)/1000)*$N$53*(($C$9/70)^$Z$53)</f>
        <v>144.19450424682648</v>
      </c>
      <c r="U181" s="46">
        <f>((U$177-$H$5)/1000)*$N$53*(($C$9/70)^$Z$53)</f>
        <v>153.80747119661496</v>
      </c>
      <c r="V181" s="46">
        <f>((V$177-$H$5)/1000)*$N$53*(($C$9/70)^$Z$53)</f>
        <v>163.42043814640334</v>
      </c>
      <c r="W181" s="46">
        <f>((W$177-$H$5)/1000)*$N$53*(($C$9/70)^$Z$53)</f>
        <v>173.03340509619181</v>
      </c>
      <c r="X181" s="46">
        <f>((X$177-$H$5)/1000)*$N$53*(($C$9/70)^$Z$53)</f>
        <v>182.64637204598023</v>
      </c>
      <c r="Y181" s="46">
        <f>((Y$177-$H$5)/1000)*$N$53*(($C$9/70)^$Z$53)</f>
        <v>192.25933899576867</v>
      </c>
      <c r="Z181" s="46">
        <f>((Z$177-$H$5)/1000)*$N$53*(($C$9/70)^$Z$53)</f>
        <v>201.87230594555709</v>
      </c>
      <c r="AA181" s="46">
        <f>((AA$177-$H$5)/1000)*$N$53*(($C$9/70)^$Z$53)</f>
        <v>211.48527289534556</v>
      </c>
      <c r="AB181" s="46">
        <f>((AB$177-$H$5)/1000)*$N$53*(($C$9/70)^$Z$53)</f>
        <v>221.09823984513395</v>
      </c>
      <c r="AC181" s="46">
        <f>((AC$177-$H$5)/1000)*$N$53*(($C$9/70)^$Z$53)</f>
        <v>230.71120679492239</v>
      </c>
      <c r="AD181" s="46">
        <f>((AD$177-$H$5)/1000)*$N$53*(($C$9/70)^$Z$53)</f>
        <v>240.32417374471083</v>
      </c>
      <c r="AE181" s="46">
        <f>((AE$177-$H$5)/1000)*$N$53*(($C$9/70)^$Z$53)</f>
        <v>249.93714069449928</v>
      </c>
      <c r="AF181" s="46">
        <f>((AF$177-$H$5)/1000)*$N$53*(($C$9/70)^$Z$53)</f>
        <v>259.55010764428772</v>
      </c>
      <c r="AG181" s="46">
        <f>((AG$177-$H$5)/1000)*$N$53*(($C$9/70)^$Z$53)</f>
        <v>269.16307459407614</v>
      </c>
      <c r="AH181" s="46">
        <f>((AH$177-$H$5)/1000)*$N$53*(($C$9/70)^$Z$53)</f>
        <v>278.77604154386455</v>
      </c>
      <c r="AI181" s="46">
        <f>((AI$177-$H$5)/1000)*$N$53*(($C$9/70)^$Z$53)</f>
        <v>288.38900849365297</v>
      </c>
      <c r="AJ181" s="46">
        <f>((AJ$177-$H$5)/1000)*$N$53*(($C$9/70)^$Z$53)</f>
        <v>298.00197544344144</v>
      </c>
      <c r="AK181" s="46">
        <f>((AK$177-$H$5)/1000)*$N$53*(($C$9/70)^$Z$53)</f>
        <v>307.61494239322991</v>
      </c>
      <c r="AL181" s="46">
        <f>((AL$177-$H$5)/1000)*$N$53*(($C$9/70)^$Z$53)</f>
        <v>317.22790934301833</v>
      </c>
      <c r="AM181" s="46">
        <f>((AM$177-$H$5)/1000)*$N$53*(($C$9/70)^$Z$53)</f>
        <v>326.84087629280668</v>
      </c>
      <c r="AN181" s="46">
        <f>((AN$177-$H$5)/1000)*$N$53*(($C$9/70)^$Z$53)</f>
        <v>336.45384324259516</v>
      </c>
      <c r="AO181" s="46">
        <f>((AO$177-$H$5)/1000)*$N$53*(($C$9/70)^$Z$53)</f>
        <v>346.06681019238363</v>
      </c>
      <c r="AP181" s="46">
        <f>((AP$177-$H$5)/1000)*$N$53*(($C$9/70)^$Z$53)</f>
        <v>355.6797771421721</v>
      </c>
      <c r="AQ181" s="46">
        <f>((AQ$177-$H$5)/1000)*$N$53*(($C$9/70)^$Z$53)</f>
        <v>365.29274409196046</v>
      </c>
      <c r="AR181" s="46">
        <f>((AR$177-$H$5)/1000)*$N$53*(($C$9/70)^$Z$53)</f>
        <v>374.90571104174887</v>
      </c>
      <c r="AS181" s="46">
        <f>((AS$177-$H$5)/1000)*$N$53*(($C$9/70)^$Z$53)</f>
        <v>384.51867799153734</v>
      </c>
      <c r="AT181" s="46">
        <f>((AT$177-$H$5)/1000)*$N$53*(($C$9/70)^$Z$53)</f>
        <v>394.1316449413257</v>
      </c>
      <c r="AU181" s="46">
        <f>((AU$177-$H$5)/1000)*$N$53*(($C$9/70)^$Z$53)</f>
        <v>403.74461189111418</v>
      </c>
      <c r="AV181" s="46">
        <f>((AV$177-$H$5)/1000)*$N$53*(($C$9/70)^$Z$53)</f>
        <v>413.35757884090259</v>
      </c>
      <c r="AW181" s="46">
        <f>((AW$177-$H$5)/1000)*$N$53*(($C$9/70)^$Z$53)</f>
        <v>422.97054579069112</v>
      </c>
      <c r="AX181" s="46">
        <f>((AX$177-$H$5)/1000)*$N$53*(($C$9/70)^$Z$53)</f>
        <v>432.58351274047948</v>
      </c>
      <c r="AY181" s="46">
        <f>((AY$177-$H$5)/1000)*$N$53*(($C$9/70)^$Z$53)</f>
        <v>442.19647969026789</v>
      </c>
      <c r="AZ181" s="46">
        <f>((AZ$177-$H$5)/1000)*$N$53*(($C$9/70)^$Z$53)</f>
        <v>451.80944664005636</v>
      </c>
      <c r="BA181" s="46">
        <f>((BA$177-$H$5)/1000)*$N$53*(($C$9/70)^$Z$53)</f>
        <v>461.42241358984478</v>
      </c>
      <c r="BB181" s="46">
        <f>((BB$177-$H$5)/1000)*$N$53*(($C$9/70)^$Z$53)</f>
        <v>471.03538053963331</v>
      </c>
      <c r="BC181" s="46">
        <f>((BC$177-$H$5)/1000)*$N$53*(($C$9/70)^$Z$53)</f>
        <v>480.64834748942167</v>
      </c>
      <c r="BD181" s="46">
        <f>((BD$177-$H$5)/1000)*$N$53*(($C$9/70)^$Z$53)</f>
        <v>490.26131443921008</v>
      </c>
      <c r="BE181" s="46">
        <f>((BE$177-$H$5)/1000)*$N$53*(($C$9/70)^$Z$53)</f>
        <v>499.87428138899855</v>
      </c>
      <c r="BF181" s="46">
        <f>((BF$177-$H$5)/1000)*$N$53*(($C$9/70)^$Z$53)</f>
        <v>509.48724833878691</v>
      </c>
    </row>
    <row r="182" spans="1:58" ht="15.75" thickBot="1" x14ac:dyDescent="0.3">
      <c r="A182" s="24"/>
      <c r="B182" s="50" t="s">
        <v>25</v>
      </c>
      <c r="C182" s="49"/>
      <c r="D182" s="48"/>
      <c r="E182" s="48"/>
      <c r="F182" s="48"/>
      <c r="G182" s="48"/>
      <c r="H182" s="47">
        <f>((H$177-$H$5)/1000)*$O$53*(($C$9/70)^$AA$53)</f>
        <v>38.621531207523169</v>
      </c>
      <c r="I182" s="47">
        <f>((I$177-$H$5)/1000)*$O$53*(($C$9/70)^$AA$53)</f>
        <v>51.495374943364226</v>
      </c>
      <c r="J182" s="46">
        <f>((J$177-$H$5)/1000)*$O$53*(($C$9/70)^$AA$53)</f>
        <v>64.369218679205289</v>
      </c>
      <c r="K182" s="46">
        <f>((K$177-$H$5)/1000)*$O$53*(($C$9/70)^$AA$53)</f>
        <v>77.243062415046339</v>
      </c>
      <c r="L182" s="46">
        <f>((L$177-$H$5)/1000)*$O$53*(($C$9/70)^$AA$53)</f>
        <v>90.116906150887388</v>
      </c>
      <c r="M182" s="46">
        <f>((M$177-$H$5)/1000)*$O$53*(($C$9/70)^$AA$53)</f>
        <v>102.99074988672845</v>
      </c>
      <c r="N182" s="46">
        <f>((N$177-$H$5)/1000)*$O$53*(($C$9/70)^$AA$53)</f>
        <v>115.86459362256952</v>
      </c>
      <c r="O182" s="46">
        <f>((O$177-$H$5)/1000)*$O$53*(($C$9/70)^$AA$53)</f>
        <v>128.73843735841058</v>
      </c>
      <c r="P182" s="46">
        <f>((P$177-$H$5)/1000)*$O$53*(($C$9/70)^$AA$53)</f>
        <v>141.61228109425164</v>
      </c>
      <c r="Q182" s="46">
        <f>((Q$177-$H$5)/1000)*$O$53*(($C$9/70)^$AA$53)</f>
        <v>154.48612483009268</v>
      </c>
      <c r="R182" s="46">
        <f>((R$177-$H$5)/1000)*$O$53*(($C$9/70)^$AA$53)</f>
        <v>167.35996856593374</v>
      </c>
      <c r="S182" s="46">
        <f>((S$177-$H$5)/1000)*$O$53*(($C$9/70)^$AA$53)</f>
        <v>180.23381230177478</v>
      </c>
      <c r="T182" s="46">
        <f>((T$177-$H$5)/1000)*$O$53*(($C$9/70)^$AA$53)</f>
        <v>193.10765603761584</v>
      </c>
      <c r="U182" s="46">
        <f>((U$177-$H$5)/1000)*$O$53*(($C$9/70)^$AA$53)</f>
        <v>205.9814997734569</v>
      </c>
      <c r="V182" s="46">
        <f>((V$177-$H$5)/1000)*$O$53*(($C$9/70)^$AA$53)</f>
        <v>218.85534350929797</v>
      </c>
      <c r="W182" s="46">
        <f>((W$177-$H$5)/1000)*$O$53*(($C$9/70)^$AA$53)</f>
        <v>231.72918724513903</v>
      </c>
      <c r="X182" s="46">
        <f>((X$177-$H$5)/1000)*$O$53*(($C$9/70)^$AA$53)</f>
        <v>244.60303098098007</v>
      </c>
      <c r="Y182" s="46">
        <f>((Y$177-$H$5)/1000)*$O$53*(($C$9/70)^$AA$53)</f>
        <v>257.47687471682116</v>
      </c>
      <c r="Z182" s="46">
        <f>((Z$177-$H$5)/1000)*$O$53*(($C$9/70)^$AA$53)</f>
        <v>270.35071845266219</v>
      </c>
      <c r="AA182" s="46">
        <f>((AA$177-$H$5)/1000)*$O$53*(($C$9/70)^$AA$53)</f>
        <v>283.22456218850328</v>
      </c>
      <c r="AB182" s="46">
        <f>((AB$177-$H$5)/1000)*$O$53*(($C$9/70)^$AA$53)</f>
        <v>296.09840592434432</v>
      </c>
      <c r="AC182" s="46">
        <f>((AC$177-$H$5)/1000)*$O$53*(($C$9/70)^$AA$53)</f>
        <v>308.97224966018535</v>
      </c>
      <c r="AD182" s="46">
        <f>((AD$177-$H$5)/1000)*$O$53*(($C$9/70)^$AA$53)</f>
        <v>321.84609339602645</v>
      </c>
      <c r="AE182" s="46">
        <f>((AE$177-$H$5)/1000)*$O$53*(($C$9/70)^$AA$53)</f>
        <v>334.71993713186748</v>
      </c>
      <c r="AF182" s="46">
        <f>((AF$177-$H$5)/1000)*$O$53*(($C$9/70)^$AA$53)</f>
        <v>347.59378086770857</v>
      </c>
      <c r="AG182" s="46">
        <f>((AG$177-$H$5)/1000)*$O$53*(($C$9/70)^$AA$53)</f>
        <v>360.46762460354955</v>
      </c>
      <c r="AH182" s="46">
        <f>((AH$177-$H$5)/1000)*$O$53*(($C$9/70)^$AA$53)</f>
        <v>373.34146833939064</v>
      </c>
      <c r="AI182" s="46">
        <f>((AI$177-$H$5)/1000)*$O$53*(($C$9/70)^$AA$53)</f>
        <v>386.21531207523168</v>
      </c>
      <c r="AJ182" s="46">
        <f>((AJ$177-$H$5)/1000)*$O$53*(($C$9/70)^$AA$53)</f>
        <v>399.08915581107277</v>
      </c>
      <c r="AK182" s="46">
        <f>((AK$177-$H$5)/1000)*$O$53*(($C$9/70)^$AA$53)</f>
        <v>411.96299954691381</v>
      </c>
      <c r="AL182" s="46">
        <f>((AL$177-$H$5)/1000)*$O$53*(($C$9/70)^$AA$53)</f>
        <v>424.8368432827549</v>
      </c>
      <c r="AM182" s="46">
        <f>((AM$177-$H$5)/1000)*$O$53*(($C$9/70)^$AA$53)</f>
        <v>437.71068701859593</v>
      </c>
      <c r="AN182" s="46">
        <f>((AN$177-$H$5)/1000)*$O$53*(($C$9/70)^$AA$53)</f>
        <v>450.58453075443703</v>
      </c>
      <c r="AO182" s="46">
        <f>((AO$177-$H$5)/1000)*$O$53*(($C$9/70)^$AA$53)</f>
        <v>463.45837449027806</v>
      </c>
      <c r="AP182" s="46">
        <f>((AP$177-$H$5)/1000)*$O$53*(($C$9/70)^$AA$53)</f>
        <v>476.33221822611915</v>
      </c>
      <c r="AQ182" s="46">
        <f>((AQ$177-$H$5)/1000)*$O$53*(($C$9/70)^$AA$53)</f>
        <v>489.20606196196013</v>
      </c>
      <c r="AR182" s="46">
        <f>((AR$177-$H$5)/1000)*$O$53*(($C$9/70)^$AA$53)</f>
        <v>502.07990569780122</v>
      </c>
      <c r="AS182" s="46">
        <f>((AS$177-$H$5)/1000)*$O$53*(($C$9/70)^$AA$53)</f>
        <v>514.95374943364232</v>
      </c>
      <c r="AT182" s="46">
        <f>((AT$177-$H$5)/1000)*$O$53*(($C$9/70)^$AA$53)</f>
        <v>527.82759316948329</v>
      </c>
      <c r="AU182" s="46">
        <f>((AU$177-$H$5)/1000)*$O$53*(($C$9/70)^$AA$53)</f>
        <v>540.70143690532439</v>
      </c>
      <c r="AV182" s="46">
        <f>((AV$177-$H$5)/1000)*$O$53*(($C$9/70)^$AA$53)</f>
        <v>553.57528064116536</v>
      </c>
      <c r="AW182" s="46">
        <f>((AW$177-$H$5)/1000)*$O$53*(($C$9/70)^$AA$53)</f>
        <v>566.44912437700657</v>
      </c>
      <c r="AX182" s="46">
        <f>((AX$177-$H$5)/1000)*$O$53*(($C$9/70)^$AA$53)</f>
        <v>579.32296811284755</v>
      </c>
      <c r="AY182" s="46">
        <f>((AY$177-$H$5)/1000)*$O$53*(($C$9/70)^$AA$53)</f>
        <v>592.19681184868864</v>
      </c>
      <c r="AZ182" s="46">
        <f>((AZ$177-$H$5)/1000)*$O$53*(($C$9/70)^$AA$53)</f>
        <v>605.07065558452962</v>
      </c>
      <c r="BA182" s="46">
        <f>((BA$177-$H$5)/1000)*$O$53*(($C$9/70)^$AA$53)</f>
        <v>617.94449932037071</v>
      </c>
      <c r="BB182" s="46">
        <f>((BB$177-$H$5)/1000)*$O$53*(($C$9/70)^$AA$53)</f>
        <v>630.81834305621192</v>
      </c>
      <c r="BC182" s="46">
        <f>((BC$177-$H$5)/1000)*$O$53*(($C$9/70)^$AA$53)</f>
        <v>643.69218679205289</v>
      </c>
      <c r="BD182" s="46">
        <f>((BD$177-$H$5)/1000)*$O$53*(($C$9/70)^$AA$53)</f>
        <v>656.56603052789387</v>
      </c>
      <c r="BE182" s="46">
        <f>((BE$177-$H$5)/1000)*$O$53*(($C$9/70)^$AA$53)</f>
        <v>669.43987426373496</v>
      </c>
      <c r="BF182" s="46">
        <f>((BF$177-$H$5)/1000)*$O$53*(($C$9/70)^$AA$53)</f>
        <v>682.31371799957594</v>
      </c>
    </row>
    <row r="183" spans="1:58" ht="15.75" hidden="1" customHeight="1" x14ac:dyDescent="0.3">
      <c r="A183" s="24"/>
      <c r="B183" s="45" t="s">
        <v>24</v>
      </c>
      <c r="C183" s="44"/>
      <c r="D183" s="43"/>
      <c r="E183" s="43"/>
      <c r="F183" s="43"/>
      <c r="G183" s="43"/>
      <c r="H183" s="7">
        <f>((H$177-$H$5)/1000)*$P$53*(($C$9/70)^$AB$53)</f>
        <v>42.189482467551024</v>
      </c>
      <c r="I183" s="7">
        <f>((I$177-$H$5)/1000)*$P$53*(($C$9/70)^$AB$53)</f>
        <v>56.252643290068029</v>
      </c>
      <c r="J183" s="39">
        <f>((J$177-$H$5)/1000)*$P$53*(($C$9/70)^$AB$53)</f>
        <v>70.315804112585042</v>
      </c>
      <c r="K183" s="39">
        <f>((K$177-$H$5)/1000)*$P$53*(($C$9/70)^$AB$53)</f>
        <v>84.378964935102047</v>
      </c>
      <c r="L183" s="39">
        <f>((L$177-$H$5)/1000)*$P$53*(($C$9/70)^$AB$53)</f>
        <v>98.442125757619038</v>
      </c>
      <c r="M183" s="39">
        <f>((M$177-$H$5)/1000)*$P$53*(($C$9/70)^$AB$53)</f>
        <v>112.50528658013606</v>
      </c>
      <c r="N183" s="39">
        <f>((N$177-$H$5)/1000)*$P$53*(($C$9/70)^$AB$53)</f>
        <v>126.56844740265308</v>
      </c>
      <c r="O183" s="39">
        <f>((O$177-$H$5)/1000)*$P$53*(($C$9/70)^$AB$53)</f>
        <v>140.63160822517008</v>
      </c>
      <c r="P183" s="39">
        <f>((P$177-$H$5)/1000)*$P$53*(($C$9/70)^$AB$53)</f>
        <v>154.69476904768709</v>
      </c>
      <c r="Q183" s="39">
        <f>((Q$177-$H$5)/1000)*$P$53*(($C$9/70)^$AB$53)</f>
        <v>168.75792987020409</v>
      </c>
      <c r="R183" s="39">
        <f>((R$177-$H$5)/1000)*$P$53*(($C$9/70)^$AB$53)</f>
        <v>182.8210906927211</v>
      </c>
      <c r="S183" s="39">
        <f>((S$177-$H$5)/1000)*$P$53*(($C$9/70)^$AB$53)</f>
        <v>196.88425151523808</v>
      </c>
      <c r="T183" s="39">
        <f>((T$177-$H$5)/1000)*$P$53*(($C$9/70)^$AB$53)</f>
        <v>210.94741233775508</v>
      </c>
      <c r="U183" s="39">
        <f>((U$177-$H$5)/1000)*$P$53*(($C$9/70)^$AB$53)</f>
        <v>225.01057316027212</v>
      </c>
      <c r="V183" s="39">
        <f>((V$177-$H$5)/1000)*$P$53*(($C$9/70)^$AB$53)</f>
        <v>239.07373398278912</v>
      </c>
      <c r="W183" s="39">
        <f>((W$177-$H$5)/1000)*$P$53*(($C$9/70)^$AB$53)</f>
        <v>253.13689480530616</v>
      </c>
      <c r="X183" s="39">
        <f>((X$177-$H$5)/1000)*$P$53*(($C$9/70)^$AB$53)</f>
        <v>267.20005562782313</v>
      </c>
      <c r="Y183" s="39">
        <f>((Y$177-$H$5)/1000)*$P$53*(($C$9/70)^$AB$53)</f>
        <v>281.26321645034017</v>
      </c>
      <c r="Z183" s="39">
        <f>((Z$177-$H$5)/1000)*$P$53*(($C$9/70)^$AB$53)</f>
        <v>295.32637727285714</v>
      </c>
      <c r="AA183" s="39">
        <f>((AA$177-$H$5)/1000)*$P$53*(($C$9/70)^$AB$53)</f>
        <v>309.38953809537418</v>
      </c>
      <c r="AB183" s="39">
        <f>((AB$177-$H$5)/1000)*$P$53*(($C$9/70)^$AB$53)</f>
        <v>323.4526989178911</v>
      </c>
      <c r="AC183" s="39">
        <f>((AC$177-$H$5)/1000)*$P$53*(($C$9/70)^$AB$53)</f>
        <v>337.51585974040819</v>
      </c>
      <c r="AD183" s="39">
        <f>((AD$177-$H$5)/1000)*$P$53*(($C$9/70)^$AB$53)</f>
        <v>351.57902056292517</v>
      </c>
      <c r="AE183" s="39">
        <f>((AE$177-$H$5)/1000)*$P$53*(($C$9/70)^$AB$53)</f>
        <v>365.6421813854422</v>
      </c>
      <c r="AF183" s="39">
        <f>((AF$177-$H$5)/1000)*$P$53*(($C$9/70)^$AB$53)</f>
        <v>379.70534220795918</v>
      </c>
      <c r="AG183" s="39">
        <f>((AG$177-$H$5)/1000)*$P$53*(($C$9/70)^$AB$53)</f>
        <v>393.76850303047615</v>
      </c>
      <c r="AH183" s="39">
        <f>((AH$177-$H$5)/1000)*$P$53*(($C$9/70)^$AB$53)</f>
        <v>407.83166385299319</v>
      </c>
      <c r="AI183" s="39">
        <f>((AI$177-$H$5)/1000)*$P$53*(($C$9/70)^$AB$53)</f>
        <v>421.89482467551016</v>
      </c>
      <c r="AJ183" s="39">
        <f>((AJ$177-$H$5)/1000)*$P$53*(($C$9/70)^$AB$53)</f>
        <v>435.95798549802726</v>
      </c>
      <c r="AK183" s="39">
        <f>((AK$177-$H$5)/1000)*$P$53*(($C$9/70)^$AB$53)</f>
        <v>450.02114632054423</v>
      </c>
      <c r="AL183" s="39">
        <f>((AL$177-$H$5)/1000)*$P$53*(($C$9/70)^$AB$53)</f>
        <v>464.08430714306121</v>
      </c>
      <c r="AM183" s="39">
        <f>((AM$177-$H$5)/1000)*$P$53*(($C$9/70)^$AB$53)</f>
        <v>478.14746796557824</v>
      </c>
      <c r="AN183" s="39">
        <f>((AN$177-$H$5)/1000)*$P$53*(($C$9/70)^$AB$53)</f>
        <v>492.21062878809522</v>
      </c>
      <c r="AO183" s="39">
        <f>((AO$177-$H$5)/1000)*$P$53*(($C$9/70)^$AB$53)</f>
        <v>506.27378961061231</v>
      </c>
      <c r="AP183" s="39">
        <f>((AP$177-$H$5)/1000)*$P$53*(($C$9/70)^$AB$53)</f>
        <v>520.33695043312923</v>
      </c>
      <c r="AQ183" s="39">
        <f>((AQ$177-$H$5)/1000)*$P$53*(($C$9/70)^$AB$53)</f>
        <v>534.40011125564627</v>
      </c>
      <c r="AR183" s="39">
        <f>((AR$177-$H$5)/1000)*$P$53*(($C$9/70)^$AB$53)</f>
        <v>548.46327207816319</v>
      </c>
      <c r="AS183" s="39">
        <f>((AS$177-$H$5)/1000)*$P$53*(($C$9/70)^$AB$53)</f>
        <v>562.52643290068033</v>
      </c>
      <c r="AT183" s="39">
        <f>((AT$177-$H$5)/1000)*$P$53*(($C$9/70)^$AB$53)</f>
        <v>576.58959372319725</v>
      </c>
      <c r="AU183" s="39">
        <f>((AU$177-$H$5)/1000)*$P$53*(($C$9/70)^$AB$53)</f>
        <v>590.65275454571429</v>
      </c>
      <c r="AV183" s="39">
        <f>((AV$177-$H$5)/1000)*$P$53*(($C$9/70)^$AB$53)</f>
        <v>604.71591536823132</v>
      </c>
      <c r="AW183" s="39">
        <f>((AW$177-$H$5)/1000)*$P$53*(($C$9/70)^$AB$53)</f>
        <v>618.77907619074836</v>
      </c>
      <c r="AX183" s="39">
        <f>((AX$177-$H$5)/1000)*$P$53*(($C$9/70)^$AB$53)</f>
        <v>632.84223701326528</v>
      </c>
      <c r="AY183" s="39">
        <f>((AY$177-$H$5)/1000)*$P$53*(($C$9/70)^$AB$53)</f>
        <v>646.9053978357822</v>
      </c>
      <c r="AZ183" s="39">
        <f>((AZ$177-$H$5)/1000)*$P$53*(($C$9/70)^$AB$53)</f>
        <v>660.96855865829934</v>
      </c>
      <c r="BA183" s="39">
        <f>((BA$177-$H$5)/1000)*$P$53*(($C$9/70)^$AB$53)</f>
        <v>675.03171948081638</v>
      </c>
      <c r="BB183" s="39">
        <f>((BB$177-$H$5)/1000)*$P$53*(($C$9/70)^$AB$53)</f>
        <v>689.09488030333341</v>
      </c>
      <c r="BC183" s="39">
        <f>((BC$177-$H$5)/1000)*$P$53*(($C$9/70)^$AB$53)</f>
        <v>703.15804112585033</v>
      </c>
      <c r="BD183" s="39">
        <f>((BD$177-$H$5)/1000)*$P$53*(($C$9/70)^$AB$53)</f>
        <v>717.22120194836725</v>
      </c>
      <c r="BE183" s="39">
        <f>((BE$177-$H$5)/1000)*$P$53*(($C$9/70)^$AB$53)</f>
        <v>731.2843627708844</v>
      </c>
      <c r="BF183" s="39">
        <f>((BF$177-$H$5)/1000)*$P$53*(($C$9/70)^$AB$53)</f>
        <v>745.34752359340143</v>
      </c>
    </row>
    <row r="184" spans="1:58" ht="15.75" hidden="1" customHeight="1" x14ac:dyDescent="0.3">
      <c r="A184" s="24"/>
      <c r="B184" s="42" t="s">
        <v>23</v>
      </c>
      <c r="C184" s="41"/>
      <c r="D184" s="40"/>
      <c r="E184" s="40"/>
      <c r="F184" s="40"/>
      <c r="G184" s="40"/>
      <c r="H184" s="7">
        <f>((H$177-$H$5)/1000)*$Q$53*(($C$9/70)^$AC$53)</f>
        <v>44.2019796330557</v>
      </c>
      <c r="I184" s="7">
        <f>((I$177-$H$5)/1000)*$Q$53*(($C$9/70)^$AC$53)</f>
        <v>58.935972844074271</v>
      </c>
      <c r="J184" s="39">
        <f>((J$177-$H$5)/1000)*$Q$53*(($C$9/70)^$AC$53)</f>
        <v>73.669966055092829</v>
      </c>
      <c r="K184" s="39">
        <f>((K$177-$H$5)/1000)*$Q$53*(($C$9/70)^$AC$53)</f>
        <v>88.4039592661114</v>
      </c>
      <c r="L184" s="39">
        <f>((L$177-$H$5)/1000)*$Q$53*(($C$9/70)^$AC$53)</f>
        <v>103.13795247712996</v>
      </c>
      <c r="M184" s="39">
        <f>((M$177-$H$5)/1000)*$Q$53*(($C$9/70)^$AC$53)</f>
        <v>117.87194568814854</v>
      </c>
      <c r="N184" s="39">
        <f>((N$177-$H$5)/1000)*$Q$53*(($C$9/70)^$AC$53)</f>
        <v>132.60593889916711</v>
      </c>
      <c r="O184" s="39">
        <f>((O$177-$H$5)/1000)*$Q$53*(($C$9/70)^$AC$53)</f>
        <v>147.33993211018566</v>
      </c>
      <c r="P184" s="39">
        <f>((P$177-$H$5)/1000)*$Q$53*(($C$9/70)^$AC$53)</f>
        <v>162.07392532120423</v>
      </c>
      <c r="Q184" s="39">
        <f>((Q$177-$H$5)/1000)*$Q$53*(($C$9/70)^$AC$53)</f>
        <v>176.8079185322228</v>
      </c>
      <c r="R184" s="39">
        <f>((R$177-$H$5)/1000)*$Q$53*(($C$9/70)^$AC$53)</f>
        <v>191.54191174324137</v>
      </c>
      <c r="S184" s="39">
        <f>((S$177-$H$5)/1000)*$Q$53*(($C$9/70)^$AC$53)</f>
        <v>206.27590495425991</v>
      </c>
      <c r="T184" s="39">
        <f>((T$177-$H$5)/1000)*$Q$53*(($C$9/70)^$AC$53)</f>
        <v>221.00989816527849</v>
      </c>
      <c r="U184" s="39">
        <f>((U$177-$H$5)/1000)*$Q$53*(($C$9/70)^$AC$53)</f>
        <v>235.74389137629709</v>
      </c>
      <c r="V184" s="39">
        <f>((V$177-$H$5)/1000)*$Q$53*(($C$9/70)^$AC$53)</f>
        <v>250.47788458731566</v>
      </c>
      <c r="W184" s="39">
        <f>((W$177-$H$5)/1000)*$Q$53*(($C$9/70)^$AC$53)</f>
        <v>265.21187779833423</v>
      </c>
      <c r="X184" s="39">
        <f>((X$177-$H$5)/1000)*$Q$53*(($C$9/70)^$AC$53)</f>
        <v>279.9458710093528</v>
      </c>
      <c r="Y184" s="39">
        <f>((Y$177-$H$5)/1000)*$Q$53*(($C$9/70)^$AC$53)</f>
        <v>294.67986422037131</v>
      </c>
      <c r="Z184" s="39">
        <f>((Z$177-$H$5)/1000)*$Q$53*(($C$9/70)^$AC$53)</f>
        <v>309.41385743138989</v>
      </c>
      <c r="AA184" s="39">
        <f>((AA$177-$H$5)/1000)*$Q$53*(($C$9/70)^$AC$53)</f>
        <v>324.14785064240846</v>
      </c>
      <c r="AB184" s="39">
        <f>((AB$177-$H$5)/1000)*$Q$53*(($C$9/70)^$AC$53)</f>
        <v>338.88184385342697</v>
      </c>
      <c r="AC184" s="39">
        <f>((AC$177-$H$5)/1000)*$Q$53*(($C$9/70)^$AC$53)</f>
        <v>353.6158370644456</v>
      </c>
      <c r="AD184" s="39">
        <f>((AD$177-$H$5)/1000)*$Q$53*(($C$9/70)^$AC$53)</f>
        <v>368.34983027546417</v>
      </c>
      <c r="AE184" s="39">
        <f>((AE$177-$H$5)/1000)*$Q$53*(($C$9/70)^$AC$53)</f>
        <v>383.08382348648274</v>
      </c>
      <c r="AF184" s="39">
        <f>((AF$177-$H$5)/1000)*$Q$53*(($C$9/70)^$AC$53)</f>
        <v>397.81781669750131</v>
      </c>
      <c r="AG184" s="39">
        <f>((AG$177-$H$5)/1000)*$Q$53*(($C$9/70)^$AC$53)</f>
        <v>412.55180990851983</v>
      </c>
      <c r="AH184" s="39">
        <f>((AH$177-$H$5)/1000)*$Q$53*(($C$9/70)^$AC$53)</f>
        <v>427.28580311953846</v>
      </c>
      <c r="AI184" s="39">
        <f>((AI$177-$H$5)/1000)*$Q$53*(($C$9/70)^$AC$53)</f>
        <v>442.01979633055697</v>
      </c>
      <c r="AJ184" s="39">
        <f>((AJ$177-$H$5)/1000)*$Q$53*(($C$9/70)^$AC$53)</f>
        <v>456.75378954157554</v>
      </c>
      <c r="AK184" s="39">
        <f>((AK$177-$H$5)/1000)*$Q$53*(($C$9/70)^$AC$53)</f>
        <v>471.48778275259417</v>
      </c>
      <c r="AL184" s="39">
        <f>((AL$177-$H$5)/1000)*$Q$53*(($C$9/70)^$AC$53)</f>
        <v>486.22177596361269</v>
      </c>
      <c r="AM184" s="39">
        <f>((AM$177-$H$5)/1000)*$Q$53*(($C$9/70)^$AC$53)</f>
        <v>500.95576917463131</v>
      </c>
      <c r="AN184" s="39">
        <f>((AN$177-$H$5)/1000)*$Q$53*(($C$9/70)^$AC$53)</f>
        <v>515.68976238564983</v>
      </c>
      <c r="AO184" s="39">
        <f>((AO$177-$H$5)/1000)*$Q$53*(($C$9/70)^$AC$53)</f>
        <v>530.42375559666846</v>
      </c>
      <c r="AP184" s="39">
        <f>((AP$177-$H$5)/1000)*$Q$53*(($C$9/70)^$AC$53)</f>
        <v>545.15774880768697</v>
      </c>
      <c r="AQ184" s="39">
        <f>((AQ$177-$H$5)/1000)*$Q$53*(($C$9/70)^$AC$53)</f>
        <v>559.8917420187056</v>
      </c>
      <c r="AR184" s="39">
        <f>((AR$177-$H$5)/1000)*$Q$53*(($C$9/70)^$AC$53)</f>
        <v>574.62573522972411</v>
      </c>
      <c r="AS184" s="39">
        <f>((AS$177-$H$5)/1000)*$Q$53*(($C$9/70)^$AC$53)</f>
        <v>589.35972844074263</v>
      </c>
      <c r="AT184" s="39">
        <f>((AT$177-$H$5)/1000)*$Q$53*(($C$9/70)^$AC$53)</f>
        <v>604.09372165176114</v>
      </c>
      <c r="AU184" s="39">
        <f>((AU$177-$H$5)/1000)*$Q$53*(($C$9/70)^$AC$53)</f>
        <v>618.82771486277977</v>
      </c>
      <c r="AV184" s="39">
        <f>((AV$177-$H$5)/1000)*$Q$53*(($C$9/70)^$AC$53)</f>
        <v>633.5617080737984</v>
      </c>
      <c r="AW184" s="39">
        <f>((AW$177-$H$5)/1000)*$Q$53*(($C$9/70)^$AC$53)</f>
        <v>648.29570128481691</v>
      </c>
      <c r="AX184" s="39">
        <f>((AX$177-$H$5)/1000)*$Q$53*(($C$9/70)^$AC$53)</f>
        <v>663.02969449583543</v>
      </c>
      <c r="AY184" s="39">
        <f>((AY$177-$H$5)/1000)*$Q$53*(($C$9/70)^$AC$53)</f>
        <v>677.76368770685394</v>
      </c>
      <c r="AZ184" s="39">
        <f>((AZ$177-$H$5)/1000)*$Q$53*(($C$9/70)^$AC$53)</f>
        <v>692.49768091787269</v>
      </c>
      <c r="BA184" s="39">
        <f>((BA$177-$H$5)/1000)*$Q$53*(($C$9/70)^$AC$53)</f>
        <v>707.2316741288912</v>
      </c>
      <c r="BB184" s="39">
        <f>((BB$177-$H$5)/1000)*$Q$53*(($C$9/70)^$AC$53)</f>
        <v>721.96566733990983</v>
      </c>
      <c r="BC184" s="39">
        <f>((BC$177-$H$5)/1000)*$Q$53*(($C$9/70)^$AC$53)</f>
        <v>736.69966055092834</v>
      </c>
      <c r="BD184" s="39">
        <f>((BD$177-$H$5)/1000)*$Q$53*(($C$9/70)^$AC$53)</f>
        <v>751.43365376194686</v>
      </c>
      <c r="BE184" s="39">
        <f>((BE$177-$H$5)/1000)*$Q$53*(($C$9/70)^$AC$53)</f>
        <v>766.16764697296549</v>
      </c>
      <c r="BF184" s="39">
        <f>((BF$177-$H$5)/1000)*$Q$53*(($C$9/70)^$AC$53)</f>
        <v>780.901640183984</v>
      </c>
    </row>
    <row r="185" spans="1:58" ht="15.75" hidden="1" customHeight="1" thickBot="1" x14ac:dyDescent="0.3">
      <c r="A185" s="24"/>
      <c r="B185" s="38" t="s">
        <v>22</v>
      </c>
      <c r="C185" s="37"/>
      <c r="D185" s="36"/>
      <c r="E185" s="36"/>
      <c r="F185" s="36"/>
      <c r="G185" s="36"/>
      <c r="H185" s="3">
        <f>((H$177-$H$5)/1000)*$R$53*(($C$9/70)^$AD$53)</f>
        <v>57.573227394350766</v>
      </c>
      <c r="I185" s="3">
        <f>((I$177-$H$5)/1000)*$R$53*(($C$9/70)^$AD$53)</f>
        <v>76.764303192467693</v>
      </c>
      <c r="J185" s="35">
        <f>((J$177-$H$5)/1000)*$R$53*(($C$9/70)^$AD$53)</f>
        <v>95.95537899058462</v>
      </c>
      <c r="K185" s="35">
        <f>((K$177-$H$5)/1000)*$R$53*(($C$9/70)^$AD$53)</f>
        <v>115.14645478870153</v>
      </c>
      <c r="L185" s="35">
        <f>((L$177-$H$5)/1000)*$R$53*(($C$9/70)^$AD$53)</f>
        <v>134.33753058681847</v>
      </c>
      <c r="M185" s="35">
        <f>((M$177-$H$5)/1000)*$R$53*(($C$9/70)^$AD$53)</f>
        <v>153.52860638493539</v>
      </c>
      <c r="N185" s="35">
        <f>((N$177-$H$5)/1000)*$R$53*(($C$9/70)^$AD$53)</f>
        <v>172.71968218305233</v>
      </c>
      <c r="O185" s="35">
        <f>((O$177-$H$5)/1000)*$R$53*(($C$9/70)^$AD$53)</f>
        <v>191.91075798116924</v>
      </c>
      <c r="P185" s="35">
        <f>((P$177-$H$5)/1000)*$R$53*(($C$9/70)^$AD$53)</f>
        <v>211.10183377928618</v>
      </c>
      <c r="Q185" s="35">
        <f>((Q$177-$H$5)/1000)*$R$53*(($C$9/70)^$AD$53)</f>
        <v>230.29290957740307</v>
      </c>
      <c r="R185" s="35">
        <f>((R$177-$H$5)/1000)*$R$53*(($C$9/70)^$AD$53)</f>
        <v>249.48398537552004</v>
      </c>
      <c r="S185" s="35">
        <f>((S$177-$H$5)/1000)*$R$53*(($C$9/70)^$AD$53)</f>
        <v>268.67506117363695</v>
      </c>
      <c r="T185" s="35">
        <f>((T$177-$H$5)/1000)*$R$53*(($C$9/70)^$AD$53)</f>
        <v>287.86613697175386</v>
      </c>
      <c r="U185" s="35">
        <f>((U$177-$H$5)/1000)*$R$53*(($C$9/70)^$AD$53)</f>
        <v>307.05721276987077</v>
      </c>
      <c r="V185" s="35">
        <f>((V$177-$H$5)/1000)*$R$53*(($C$9/70)^$AD$53)</f>
        <v>326.24828856798769</v>
      </c>
      <c r="W185" s="35">
        <f>((W$177-$H$5)/1000)*$R$53*(($C$9/70)^$AD$53)</f>
        <v>345.43936436610466</v>
      </c>
      <c r="X185" s="35">
        <f>((X$177-$H$5)/1000)*$R$53*(($C$9/70)^$AD$53)</f>
        <v>364.63044016422157</v>
      </c>
      <c r="Y185" s="35">
        <f>((Y$177-$H$5)/1000)*$R$53*(($C$9/70)^$AD$53)</f>
        <v>383.82151596233848</v>
      </c>
      <c r="Z185" s="35">
        <f>((Z$177-$H$5)/1000)*$R$53*(($C$9/70)^$AD$53)</f>
        <v>403.01259176045545</v>
      </c>
      <c r="AA185" s="35">
        <f>((AA$177-$H$5)/1000)*$R$53*(($C$9/70)^$AD$53)</f>
        <v>422.20366755857236</v>
      </c>
      <c r="AB185" s="35">
        <f>((AB$177-$H$5)/1000)*$R$53*(($C$9/70)^$AD$53)</f>
        <v>441.39474335668922</v>
      </c>
      <c r="AC185" s="35">
        <f>((AC$177-$H$5)/1000)*$R$53*(($C$9/70)^$AD$53)</f>
        <v>460.58581915480613</v>
      </c>
      <c r="AD185" s="35">
        <f>((AD$177-$H$5)/1000)*$R$53*(($C$9/70)^$AD$53)</f>
        <v>479.7768949529231</v>
      </c>
      <c r="AE185" s="35">
        <f>((AE$177-$H$5)/1000)*$R$53*(($C$9/70)^$AD$53)</f>
        <v>498.96797075104007</v>
      </c>
      <c r="AF185" s="35">
        <f>((AF$177-$H$5)/1000)*$R$53*(($C$9/70)^$AD$53)</f>
        <v>518.15904654915698</v>
      </c>
      <c r="AG185" s="35">
        <f>((AG$177-$H$5)/1000)*$R$53*(($C$9/70)^$AD$53)</f>
        <v>537.3501223472739</v>
      </c>
      <c r="AH185" s="35">
        <f>((AH$177-$H$5)/1000)*$R$53*(($C$9/70)^$AD$53)</f>
        <v>556.54119814539081</v>
      </c>
      <c r="AI185" s="35">
        <f>((AI$177-$H$5)/1000)*$R$53*(($C$9/70)^$AD$53)</f>
        <v>575.73227394350772</v>
      </c>
      <c r="AJ185" s="35">
        <f>((AJ$177-$H$5)/1000)*$R$53*(($C$9/70)^$AD$53)</f>
        <v>594.92334974162463</v>
      </c>
      <c r="AK185" s="35">
        <f>((AK$177-$H$5)/1000)*$R$53*(($C$9/70)^$AD$53)</f>
        <v>614.11442553974155</v>
      </c>
      <c r="AL185" s="35">
        <f>((AL$177-$H$5)/1000)*$R$53*(($C$9/70)^$AD$53)</f>
        <v>633.30550133785846</v>
      </c>
      <c r="AM185" s="35">
        <f>((AM$177-$H$5)/1000)*$R$53*(($C$9/70)^$AD$53)</f>
        <v>652.49657713597537</v>
      </c>
      <c r="AN185" s="35">
        <f>((AN$177-$H$5)/1000)*$R$53*(($C$9/70)^$AD$53)</f>
        <v>671.6876529340924</v>
      </c>
      <c r="AO185" s="35">
        <f>((AO$177-$H$5)/1000)*$R$53*(($C$9/70)^$AD$53)</f>
        <v>690.87872873220931</v>
      </c>
      <c r="AP185" s="35">
        <f>((AP$177-$H$5)/1000)*$R$53*(($C$9/70)^$AD$53)</f>
        <v>710.06980453032622</v>
      </c>
      <c r="AQ185" s="35">
        <f>((AQ$177-$H$5)/1000)*$R$53*(($C$9/70)^$AD$53)</f>
        <v>729.26088032844314</v>
      </c>
      <c r="AR185" s="35">
        <f>((AR$177-$H$5)/1000)*$R$53*(($C$9/70)^$AD$53)</f>
        <v>748.45195612656005</v>
      </c>
      <c r="AS185" s="35">
        <f>((AS$177-$H$5)/1000)*$R$53*(($C$9/70)^$AD$53)</f>
        <v>767.64303192467696</v>
      </c>
      <c r="AT185" s="35">
        <f>((AT$177-$H$5)/1000)*$R$53*(($C$9/70)^$AD$53)</f>
        <v>786.83410772279376</v>
      </c>
      <c r="AU185" s="35">
        <f>((AU$177-$H$5)/1000)*$R$53*(($C$9/70)^$AD$53)</f>
        <v>806.0251835209109</v>
      </c>
      <c r="AV185" s="35">
        <f>((AV$177-$H$5)/1000)*$R$53*(($C$9/70)^$AD$53)</f>
        <v>825.2162593190277</v>
      </c>
      <c r="AW185" s="35">
        <f>((AW$177-$H$5)/1000)*$R$53*(($C$9/70)^$AD$53)</f>
        <v>844.40733511714473</v>
      </c>
      <c r="AX185" s="35">
        <f>((AX$177-$H$5)/1000)*$R$53*(($C$9/70)^$AD$53)</f>
        <v>863.59841091526164</v>
      </c>
      <c r="AY185" s="35">
        <f>((AY$177-$H$5)/1000)*$R$53*(($C$9/70)^$AD$53)</f>
        <v>882.78948671337844</v>
      </c>
      <c r="AZ185" s="35">
        <f>((AZ$177-$H$5)/1000)*$R$53*(($C$9/70)^$AD$53)</f>
        <v>901.98056251149546</v>
      </c>
      <c r="BA185" s="35">
        <f>((BA$177-$H$5)/1000)*$R$53*(($C$9/70)^$AD$53)</f>
        <v>921.17163830961226</v>
      </c>
      <c r="BB185" s="35">
        <f>((BB$177-$H$5)/1000)*$R$53*(($C$9/70)^$AD$53)</f>
        <v>940.3627141077294</v>
      </c>
      <c r="BC185" s="35">
        <f>((BC$177-$H$5)/1000)*$R$53*(($C$9/70)^$AD$53)</f>
        <v>959.5537899058462</v>
      </c>
      <c r="BD185" s="35">
        <f>((BD$177-$H$5)/1000)*$R$53*(($C$9/70)^$AD$53)</f>
        <v>978.74486570396311</v>
      </c>
      <c r="BE185" s="35">
        <f>((BE$177-$H$5)/1000)*$R$53*(($C$9/70)^$AD$53)</f>
        <v>997.93594150208014</v>
      </c>
      <c r="BF185" s="35">
        <f>((BF$177-$H$5)/1000)*$R$53*(($C$9/70)^$AD$53)</f>
        <v>1017.1270173001969</v>
      </c>
    </row>
    <row r="186" spans="1:58" x14ac:dyDescent="0.25">
      <c r="A186" s="24"/>
      <c r="B186" s="34" t="s">
        <v>21</v>
      </c>
      <c r="C186" s="33"/>
      <c r="D186" s="32"/>
      <c r="E186" s="32"/>
      <c r="F186" s="32"/>
      <c r="G186" s="32"/>
      <c r="H186" s="31">
        <f>((H$177-$H$5)/1000)*$K$54*(($C$9/70)^$W$54)</f>
        <v>25.68717320321095</v>
      </c>
      <c r="I186" s="31">
        <f>((I$177-$H$5)/1000)*$K$54*(($C$9/70)^$W$54)</f>
        <v>34.249564270947936</v>
      </c>
      <c r="J186" s="30">
        <f>((J$177-$H$5)/1000)*$K$54*(($C$9/70)^$W$54)</f>
        <v>42.811955338684918</v>
      </c>
      <c r="K186" s="30">
        <f>((K$177-$H$5)/1000)*$K$54*(($C$9/70)^$W$54)</f>
        <v>51.3743464064219</v>
      </c>
      <c r="L186" s="30">
        <f>((L$177-$H$5)/1000)*$K$54*(($C$9/70)^$W$54)</f>
        <v>59.936737474158889</v>
      </c>
      <c r="M186" s="30">
        <f>((M$177-$H$5)/1000)*$K$54*(($C$9/70)^$W$54)</f>
        <v>68.499128541895871</v>
      </c>
      <c r="N186" s="30">
        <f>((N$177-$H$5)/1000)*$K$54*(($C$9/70)^$W$54)</f>
        <v>77.061519609632853</v>
      </c>
      <c r="O186" s="30">
        <f>((O$177-$H$5)/1000)*$K$54*(($C$9/70)^$W$54)</f>
        <v>85.623910677369835</v>
      </c>
      <c r="P186" s="30">
        <f>((P$177-$H$5)/1000)*$K$54*(($C$9/70)^$W$54)</f>
        <v>94.186301745106832</v>
      </c>
      <c r="Q186" s="30">
        <f>((Q$177-$H$5)/1000)*$K$54*(($C$9/70)^$W$54)</f>
        <v>102.7486928128438</v>
      </c>
      <c r="R186" s="30">
        <f>((R$177-$H$5)/1000)*$K$54*(($C$9/70)^$W$54)</f>
        <v>111.3110838805808</v>
      </c>
      <c r="S186" s="30">
        <f>((S$177-$H$5)/1000)*$K$54*(($C$9/70)^$W$54)</f>
        <v>119.87347494831778</v>
      </c>
      <c r="T186" s="30">
        <f>((T$177-$H$5)/1000)*$K$54*(($C$9/70)^$W$54)</f>
        <v>128.43586601605475</v>
      </c>
      <c r="U186" s="30">
        <f>((U$177-$H$5)/1000)*$K$54*(($C$9/70)^$W$54)</f>
        <v>136.99825708379174</v>
      </c>
      <c r="V186" s="30">
        <f>((V$177-$H$5)/1000)*$K$54*(($C$9/70)^$W$54)</f>
        <v>145.56064815152871</v>
      </c>
      <c r="W186" s="30">
        <f>((W$177-$H$5)/1000)*$K$54*(($C$9/70)^$W$54)</f>
        <v>154.12303921926571</v>
      </c>
      <c r="X186" s="30">
        <f>((X$177-$H$5)/1000)*$K$54*(($C$9/70)^$W$54)</f>
        <v>162.68543028700267</v>
      </c>
      <c r="Y186" s="30">
        <f>((Y$177-$H$5)/1000)*$K$54*(($C$9/70)^$W$54)</f>
        <v>171.24782135473967</v>
      </c>
      <c r="Z186" s="30">
        <f>((Z$177-$H$5)/1000)*$K$54*(($C$9/70)^$W$54)</f>
        <v>179.8102124224767</v>
      </c>
      <c r="AA186" s="30">
        <f>((AA$177-$H$5)/1000)*$K$54*(($C$9/70)^$W$54)</f>
        <v>188.37260349021366</v>
      </c>
      <c r="AB186" s="30">
        <f>((AB$177-$H$5)/1000)*$K$54*(($C$9/70)^$W$54)</f>
        <v>196.93499455795063</v>
      </c>
      <c r="AC186" s="30">
        <f>((AC$177-$H$5)/1000)*$K$54*(($C$9/70)^$W$54)</f>
        <v>205.4973856256876</v>
      </c>
      <c r="AD186" s="30">
        <f>((AD$177-$H$5)/1000)*$K$54*(($C$9/70)^$W$54)</f>
        <v>214.0597766934246</v>
      </c>
      <c r="AE186" s="30">
        <f>((AE$177-$H$5)/1000)*$K$54*(($C$9/70)^$W$54)</f>
        <v>222.62216776116159</v>
      </c>
      <c r="AF186" s="30">
        <f>((AF$177-$H$5)/1000)*$K$54*(($C$9/70)^$W$54)</f>
        <v>231.18455882889856</v>
      </c>
      <c r="AG186" s="30">
        <f>((AG$177-$H$5)/1000)*$K$54*(($C$9/70)^$W$54)</f>
        <v>239.74694989663556</v>
      </c>
      <c r="AH186" s="30">
        <f>((AH$177-$H$5)/1000)*$K$54*(($C$9/70)^$W$54)</f>
        <v>248.30934096437252</v>
      </c>
      <c r="AI186" s="30">
        <f>((AI$177-$H$5)/1000)*$K$54*(($C$9/70)^$W$54)</f>
        <v>256.87173203210949</v>
      </c>
      <c r="AJ186" s="30">
        <f>((AJ$177-$H$5)/1000)*$K$54*(($C$9/70)^$W$54)</f>
        <v>265.43412309984654</v>
      </c>
      <c r="AK186" s="30">
        <f>((AK$177-$H$5)/1000)*$K$54*(($C$9/70)^$W$54)</f>
        <v>273.99651416758348</v>
      </c>
      <c r="AL186" s="30">
        <f>((AL$177-$H$5)/1000)*$K$54*(($C$9/70)^$W$54)</f>
        <v>282.55890523532048</v>
      </c>
      <c r="AM186" s="30">
        <f>((AM$177-$H$5)/1000)*$K$54*(($C$9/70)^$W$54)</f>
        <v>291.12129630305742</v>
      </c>
      <c r="AN186" s="30">
        <f>((AN$177-$H$5)/1000)*$K$54*(($C$9/70)^$W$54)</f>
        <v>299.68368737079442</v>
      </c>
      <c r="AO186" s="30">
        <f>((AO$177-$H$5)/1000)*$K$54*(($C$9/70)^$W$54)</f>
        <v>308.24607843853141</v>
      </c>
      <c r="AP186" s="30">
        <f>((AP$177-$H$5)/1000)*$K$54*(($C$9/70)^$W$54)</f>
        <v>316.80846950626841</v>
      </c>
      <c r="AQ186" s="30">
        <f>((AQ$177-$H$5)/1000)*$K$54*(($C$9/70)^$W$54)</f>
        <v>325.37086057400535</v>
      </c>
      <c r="AR186" s="30">
        <f>((AR$177-$H$5)/1000)*$K$54*(($C$9/70)^$W$54)</f>
        <v>333.93325164174234</v>
      </c>
      <c r="AS186" s="30">
        <f>((AS$177-$H$5)/1000)*$K$54*(($C$9/70)^$W$54)</f>
        <v>342.49564270947934</v>
      </c>
      <c r="AT186" s="30">
        <f>((AT$177-$H$5)/1000)*$K$54*(($C$9/70)^$W$54)</f>
        <v>351.05803377721628</v>
      </c>
      <c r="AU186" s="30">
        <f>((AU$177-$H$5)/1000)*$K$54*(($C$9/70)^$W$54)</f>
        <v>359.62042484495339</v>
      </c>
      <c r="AV186" s="30">
        <f>((AV$177-$H$5)/1000)*$K$54*(($C$9/70)^$W$54)</f>
        <v>368.18281591269027</v>
      </c>
      <c r="AW186" s="30">
        <f>((AW$177-$H$5)/1000)*$K$54*(($C$9/70)^$W$54)</f>
        <v>376.74520698042733</v>
      </c>
      <c r="AX186" s="30">
        <f>((AX$177-$H$5)/1000)*$K$54*(($C$9/70)^$W$54)</f>
        <v>385.30759804816432</v>
      </c>
      <c r="AY186" s="30">
        <f>((AY$177-$H$5)/1000)*$K$54*(($C$9/70)^$W$54)</f>
        <v>393.86998911590126</v>
      </c>
      <c r="AZ186" s="30">
        <f>((AZ$177-$H$5)/1000)*$K$54*(($C$9/70)^$W$54)</f>
        <v>402.43238018363826</v>
      </c>
      <c r="BA186" s="30">
        <f>((BA$177-$H$5)/1000)*$K$54*(($C$9/70)^$W$54)</f>
        <v>410.9947712513752</v>
      </c>
      <c r="BB186" s="30">
        <f>((BB$177-$H$5)/1000)*$K$54*(($C$9/70)^$W$54)</f>
        <v>419.55716231911225</v>
      </c>
      <c r="BC186" s="30">
        <f>((BC$177-$H$5)/1000)*$K$54*(($C$9/70)^$W$54)</f>
        <v>428.11955338684919</v>
      </c>
      <c r="BD186" s="30">
        <f>((BD$177-$H$5)/1000)*$K$54*(($C$9/70)^$W$54)</f>
        <v>436.68194445458613</v>
      </c>
      <c r="BE186" s="30">
        <f>((BE$177-$H$5)/1000)*$K$54*(($C$9/70)^$W$54)</f>
        <v>445.24433552232318</v>
      </c>
      <c r="BF186" s="30">
        <f>((BF$177-$H$5)/1000)*$K$54*(($C$9/70)^$W$54)</f>
        <v>453.80672659006012</v>
      </c>
    </row>
    <row r="187" spans="1:58" x14ac:dyDescent="0.25">
      <c r="A187" s="24"/>
      <c r="B187" s="29" t="s">
        <v>20</v>
      </c>
      <c r="C187" s="28"/>
      <c r="D187" s="27"/>
      <c r="E187" s="27"/>
      <c r="F187" s="27"/>
      <c r="G187" s="27"/>
      <c r="H187" s="26">
        <f>((H$177-$H$5)/1000)*$L$54*(($C$9/70)^$X$54)</f>
        <v>29.351662782486983</v>
      </c>
      <c r="I187" s="26">
        <f>((I$177-$H$5)/1000)*$L$54*(($C$9/70)^$X$54)</f>
        <v>39.135550376649313</v>
      </c>
      <c r="J187" s="25">
        <f>((J$177-$H$5)/1000)*$L$54*(($C$9/70)^$X$54)</f>
        <v>48.919437970811643</v>
      </c>
      <c r="K187" s="25">
        <f>((K$177-$H$5)/1000)*$L$54*(($C$9/70)^$X$54)</f>
        <v>58.703325564973966</v>
      </c>
      <c r="L187" s="25">
        <f>((L$177-$H$5)/1000)*$L$54*(($C$9/70)^$X$54)</f>
        <v>68.487213159136289</v>
      </c>
      <c r="M187" s="25">
        <f>((M$177-$H$5)/1000)*$L$54*(($C$9/70)^$X$54)</f>
        <v>78.271100753298626</v>
      </c>
      <c r="N187" s="25">
        <f>((N$177-$H$5)/1000)*$L$54*(($C$9/70)^$X$54)</f>
        <v>88.054988347460949</v>
      </c>
      <c r="O187" s="25">
        <f>((O$177-$H$5)/1000)*$L$54*(($C$9/70)^$X$54)</f>
        <v>97.838875941623286</v>
      </c>
      <c r="P187" s="25">
        <f>((P$177-$H$5)/1000)*$L$54*(($C$9/70)^$X$54)</f>
        <v>107.62276353578562</v>
      </c>
      <c r="Q187" s="25">
        <f>((Q$177-$H$5)/1000)*$L$54*(($C$9/70)^$X$54)</f>
        <v>117.40665112994793</v>
      </c>
      <c r="R187" s="25">
        <f>((R$177-$H$5)/1000)*$L$54*(($C$9/70)^$X$54)</f>
        <v>127.19053872411027</v>
      </c>
      <c r="S187" s="25">
        <f>((S$177-$H$5)/1000)*$L$54*(($C$9/70)^$X$54)</f>
        <v>136.97442631827258</v>
      </c>
      <c r="T187" s="25">
        <f>((T$177-$H$5)/1000)*$L$54*(($C$9/70)^$X$54)</f>
        <v>146.75831391243491</v>
      </c>
      <c r="U187" s="25">
        <f>((U$177-$H$5)/1000)*$L$54*(($C$9/70)^$X$54)</f>
        <v>156.54220150659725</v>
      </c>
      <c r="V187" s="25">
        <f>((V$177-$H$5)/1000)*$L$54*(($C$9/70)^$X$54)</f>
        <v>166.32608910075956</v>
      </c>
      <c r="W187" s="25">
        <f>((W$177-$H$5)/1000)*$L$54*(($C$9/70)^$X$54)</f>
        <v>176.1099766949219</v>
      </c>
      <c r="X187" s="25">
        <f>((X$177-$H$5)/1000)*$L$54*(($C$9/70)^$X$54)</f>
        <v>185.89386428908421</v>
      </c>
      <c r="Y187" s="25">
        <f>((Y$177-$H$5)/1000)*$L$54*(($C$9/70)^$X$54)</f>
        <v>195.67775188324657</v>
      </c>
      <c r="Z187" s="25">
        <f>((Z$177-$H$5)/1000)*$L$54*(($C$9/70)^$X$54)</f>
        <v>205.46163947740891</v>
      </c>
      <c r="AA187" s="25">
        <f>((AA$177-$H$5)/1000)*$L$54*(($C$9/70)^$X$54)</f>
        <v>215.24552707157125</v>
      </c>
      <c r="AB187" s="25">
        <f>((AB$177-$H$5)/1000)*$L$54*(($C$9/70)^$X$54)</f>
        <v>225.02941466573353</v>
      </c>
      <c r="AC187" s="25">
        <f>((AC$177-$H$5)/1000)*$L$54*(($C$9/70)^$X$54)</f>
        <v>234.81330225989586</v>
      </c>
      <c r="AD187" s="25">
        <f>((AD$177-$H$5)/1000)*$L$54*(($C$9/70)^$X$54)</f>
        <v>244.5971898540582</v>
      </c>
      <c r="AE187" s="25">
        <f>((AE$177-$H$5)/1000)*$L$54*(($C$9/70)^$X$54)</f>
        <v>254.38107744822054</v>
      </c>
      <c r="AF187" s="25">
        <f>((AF$177-$H$5)/1000)*$L$54*(($C$9/70)^$X$54)</f>
        <v>264.1649650423829</v>
      </c>
      <c r="AG187" s="25">
        <f>((AG$177-$H$5)/1000)*$L$54*(($C$9/70)^$X$54)</f>
        <v>273.94885263654515</v>
      </c>
      <c r="AH187" s="25">
        <f>((AH$177-$H$5)/1000)*$L$54*(($C$9/70)^$X$54)</f>
        <v>283.73274023070752</v>
      </c>
      <c r="AI187" s="25">
        <f>((AI$177-$H$5)/1000)*$L$54*(($C$9/70)^$X$54)</f>
        <v>293.51662782486983</v>
      </c>
      <c r="AJ187" s="25">
        <f>((AJ$177-$H$5)/1000)*$L$54*(($C$9/70)^$X$54)</f>
        <v>303.30051541903219</v>
      </c>
      <c r="AK187" s="25">
        <f>((AK$177-$H$5)/1000)*$L$54*(($C$9/70)^$X$54)</f>
        <v>313.0844030131945</v>
      </c>
      <c r="AL187" s="25">
        <f>((AL$177-$H$5)/1000)*$L$54*(($C$9/70)^$X$54)</f>
        <v>322.86829060735681</v>
      </c>
      <c r="AM187" s="25">
        <f>((AM$177-$H$5)/1000)*$L$54*(($C$9/70)^$X$54)</f>
        <v>332.65217820151912</v>
      </c>
      <c r="AN187" s="25">
        <f>((AN$177-$H$5)/1000)*$L$54*(($C$9/70)^$X$54)</f>
        <v>342.43606579568149</v>
      </c>
      <c r="AO187" s="25">
        <f>((AO$177-$H$5)/1000)*$L$54*(($C$9/70)^$X$54)</f>
        <v>352.21995338984379</v>
      </c>
      <c r="AP187" s="25">
        <f>((AP$177-$H$5)/1000)*$L$54*(($C$9/70)^$X$54)</f>
        <v>362.00384098400622</v>
      </c>
      <c r="AQ187" s="25">
        <f>((AQ$177-$H$5)/1000)*$L$54*(($C$9/70)^$X$54)</f>
        <v>371.78772857816841</v>
      </c>
      <c r="AR187" s="25">
        <f>((AR$177-$H$5)/1000)*$L$54*(($C$9/70)^$X$54)</f>
        <v>381.57161617233083</v>
      </c>
      <c r="AS187" s="25">
        <f>((AS$177-$H$5)/1000)*$L$54*(($C$9/70)^$X$54)</f>
        <v>391.35550376649314</v>
      </c>
      <c r="AT187" s="25">
        <f>((AT$177-$H$5)/1000)*$L$54*(($C$9/70)^$X$54)</f>
        <v>401.13939136065545</v>
      </c>
      <c r="AU187" s="25">
        <f>((AU$177-$H$5)/1000)*$L$54*(($C$9/70)^$X$54)</f>
        <v>410.92327895481782</v>
      </c>
      <c r="AV187" s="25">
        <f>((AV$177-$H$5)/1000)*$L$54*(($C$9/70)^$X$54)</f>
        <v>420.70716654898007</v>
      </c>
      <c r="AW187" s="25">
        <f>((AW$177-$H$5)/1000)*$L$54*(($C$9/70)^$X$54)</f>
        <v>430.49105414314249</v>
      </c>
      <c r="AX187" s="25">
        <f>((AX$177-$H$5)/1000)*$L$54*(($C$9/70)^$X$54)</f>
        <v>440.27494173730474</v>
      </c>
      <c r="AY187" s="25">
        <f>((AY$177-$H$5)/1000)*$L$54*(($C$9/70)^$X$54)</f>
        <v>450.05882933146705</v>
      </c>
      <c r="AZ187" s="25">
        <f>((AZ$177-$H$5)/1000)*$L$54*(($C$9/70)^$X$54)</f>
        <v>459.84271692562942</v>
      </c>
      <c r="BA187" s="25">
        <f>((BA$177-$H$5)/1000)*$L$54*(($C$9/70)^$X$54)</f>
        <v>469.62660451979173</v>
      </c>
      <c r="BB187" s="25">
        <f>((BB$177-$H$5)/1000)*$L$54*(($C$9/70)^$X$54)</f>
        <v>479.41049211395415</v>
      </c>
      <c r="BC187" s="25">
        <f>((BC$177-$H$5)/1000)*$L$54*(($C$9/70)^$X$54)</f>
        <v>489.1943797081164</v>
      </c>
      <c r="BD187" s="25">
        <f>((BD$177-$H$5)/1000)*$L$54*(($C$9/70)^$X$54)</f>
        <v>498.97826730227871</v>
      </c>
      <c r="BE187" s="25">
        <f>((BE$177-$H$5)/1000)*$L$54*(($C$9/70)^$X$54)</f>
        <v>508.76215489644107</v>
      </c>
      <c r="BF187" s="25">
        <f>((BF$177-$H$5)/1000)*$L$54*(($C$9/70)^$X$54)</f>
        <v>518.54604249060333</v>
      </c>
    </row>
    <row r="188" spans="1:58" x14ac:dyDescent="0.25">
      <c r="A188" s="24"/>
      <c r="B188" s="29" t="s">
        <v>19</v>
      </c>
      <c r="C188" s="28"/>
      <c r="D188" s="27"/>
      <c r="E188" s="27"/>
      <c r="F188" s="27"/>
      <c r="G188" s="27"/>
      <c r="H188" s="26">
        <f>((H$177-$H$5)/1000)*$M$54*(($C$9/70)^$Y$54)</f>
        <v>39.561912136486072</v>
      </c>
      <c r="I188" s="26">
        <f>((I$177-$H$5)/1000)*$M$54*(($C$9/70)^$Y$54)</f>
        <v>52.749216181981431</v>
      </c>
      <c r="J188" s="25">
        <f>((J$177-$H$5)/1000)*$M$54*(($C$9/70)^$Y$54)</f>
        <v>65.936520227476791</v>
      </c>
      <c r="K188" s="25">
        <f>((K$177-$H$5)/1000)*$M$54*(($C$9/70)^$Y$54)</f>
        <v>79.123824272972143</v>
      </c>
      <c r="L188" s="25">
        <f>((L$177-$H$5)/1000)*$M$54*(($C$9/70)^$Y$54)</f>
        <v>92.311128318467496</v>
      </c>
      <c r="M188" s="25">
        <f>((M$177-$H$5)/1000)*$M$54*(($C$9/70)^$Y$54)</f>
        <v>105.49843236396286</v>
      </c>
      <c r="N188" s="25">
        <f>((N$177-$H$5)/1000)*$M$54*(($C$9/70)^$Y$54)</f>
        <v>118.68573640945822</v>
      </c>
      <c r="O188" s="25">
        <f>((O$177-$H$5)/1000)*$M$54*(($C$9/70)^$Y$54)</f>
        <v>131.87304045495358</v>
      </c>
      <c r="P188" s="25">
        <f>((P$177-$H$5)/1000)*$M$54*(($C$9/70)^$Y$54)</f>
        <v>145.06034450044893</v>
      </c>
      <c r="Q188" s="25">
        <f>((Q$177-$H$5)/1000)*$M$54*(($C$9/70)^$Y$54)</f>
        <v>158.24764854594429</v>
      </c>
      <c r="R188" s="25">
        <f>((R$177-$H$5)/1000)*$M$54*(($C$9/70)^$Y$54)</f>
        <v>171.43495259143964</v>
      </c>
      <c r="S188" s="25">
        <f>((S$177-$H$5)/1000)*$M$54*(($C$9/70)^$Y$54)</f>
        <v>184.62225663693499</v>
      </c>
      <c r="T188" s="25">
        <f>((T$177-$H$5)/1000)*$M$54*(($C$9/70)^$Y$54)</f>
        <v>197.80956068243034</v>
      </c>
      <c r="U188" s="25">
        <f>((U$177-$H$5)/1000)*$M$54*(($C$9/70)^$Y$54)</f>
        <v>210.99686472792573</v>
      </c>
      <c r="V188" s="25">
        <f>((V$177-$H$5)/1000)*$M$54*(($C$9/70)^$Y$54)</f>
        <v>224.18416877342105</v>
      </c>
      <c r="W188" s="25">
        <f>((W$177-$H$5)/1000)*$M$54*(($C$9/70)^$Y$54)</f>
        <v>237.37147281891643</v>
      </c>
      <c r="X188" s="25">
        <f>((X$177-$H$5)/1000)*$M$54*(($C$9/70)^$Y$54)</f>
        <v>250.55877686441175</v>
      </c>
      <c r="Y188" s="25">
        <f>((Y$177-$H$5)/1000)*$M$54*(($C$9/70)^$Y$54)</f>
        <v>263.74608090990716</v>
      </c>
      <c r="Z188" s="25">
        <f>((Z$177-$H$5)/1000)*$M$54*(($C$9/70)^$Y$54)</f>
        <v>276.93338495540252</v>
      </c>
      <c r="AA188" s="25">
        <f>((AA$177-$H$5)/1000)*$M$54*(($C$9/70)^$Y$54)</f>
        <v>290.12068900089787</v>
      </c>
      <c r="AB188" s="25">
        <f>((AB$177-$H$5)/1000)*$M$54*(($C$9/70)^$Y$54)</f>
        <v>303.30799304639316</v>
      </c>
      <c r="AC188" s="25">
        <f>((AC$177-$H$5)/1000)*$M$54*(($C$9/70)^$Y$54)</f>
        <v>316.49529709188857</v>
      </c>
      <c r="AD188" s="25">
        <f>((AD$177-$H$5)/1000)*$M$54*(($C$9/70)^$Y$54)</f>
        <v>329.68260113738387</v>
      </c>
      <c r="AE188" s="25">
        <f>((AE$177-$H$5)/1000)*$M$54*(($C$9/70)^$Y$54)</f>
        <v>342.86990518287928</v>
      </c>
      <c r="AF188" s="25">
        <f>((AF$177-$H$5)/1000)*$M$54*(($C$9/70)^$Y$54)</f>
        <v>356.05720922837463</v>
      </c>
      <c r="AG188" s="25">
        <f>((AG$177-$H$5)/1000)*$M$54*(($C$9/70)^$Y$54)</f>
        <v>369.24451327386998</v>
      </c>
      <c r="AH188" s="25">
        <f>((AH$177-$H$5)/1000)*$M$54*(($C$9/70)^$Y$54)</f>
        <v>382.43181731936539</v>
      </c>
      <c r="AI188" s="25">
        <f>((AI$177-$H$5)/1000)*$M$54*(($C$9/70)^$Y$54)</f>
        <v>395.61912136486069</v>
      </c>
      <c r="AJ188" s="25">
        <f>((AJ$177-$H$5)/1000)*$M$54*(($C$9/70)^$Y$54)</f>
        <v>408.80642541035604</v>
      </c>
      <c r="AK188" s="25">
        <f>((AK$177-$H$5)/1000)*$M$54*(($C$9/70)^$Y$54)</f>
        <v>421.99372945585145</v>
      </c>
      <c r="AL188" s="25">
        <f>((AL$177-$H$5)/1000)*$M$54*(($C$9/70)^$Y$54)</f>
        <v>435.1810335013468</v>
      </c>
      <c r="AM188" s="25">
        <f>((AM$177-$H$5)/1000)*$M$54*(($C$9/70)^$Y$54)</f>
        <v>448.3683375468421</v>
      </c>
      <c r="AN188" s="25">
        <f>((AN$177-$H$5)/1000)*$M$54*(($C$9/70)^$Y$54)</f>
        <v>461.55564159233751</v>
      </c>
      <c r="AO188" s="25">
        <f>((AO$177-$H$5)/1000)*$M$54*(($C$9/70)^$Y$54)</f>
        <v>474.74294563783286</v>
      </c>
      <c r="AP188" s="25">
        <f>((AP$177-$H$5)/1000)*$M$54*(($C$9/70)^$Y$54)</f>
        <v>487.93024968332821</v>
      </c>
      <c r="AQ188" s="25">
        <f>((AQ$177-$H$5)/1000)*$M$54*(($C$9/70)^$Y$54)</f>
        <v>501.11755372882351</v>
      </c>
      <c r="AR188" s="25">
        <f>((AR$177-$H$5)/1000)*$M$54*(($C$9/70)^$Y$54)</f>
        <v>514.30485777431898</v>
      </c>
      <c r="AS188" s="25">
        <f>((AS$177-$H$5)/1000)*$M$54*(($C$9/70)^$Y$54)</f>
        <v>527.49216181981433</v>
      </c>
      <c r="AT188" s="25">
        <f>((AT$177-$H$5)/1000)*$M$54*(($C$9/70)^$Y$54)</f>
        <v>540.67946586530957</v>
      </c>
      <c r="AU188" s="25">
        <f>((AU$177-$H$5)/1000)*$M$54*(($C$9/70)^$Y$54)</f>
        <v>553.86676991080503</v>
      </c>
      <c r="AV188" s="25">
        <f>((AV$177-$H$5)/1000)*$M$54*(($C$9/70)^$Y$54)</f>
        <v>567.05407395630039</v>
      </c>
      <c r="AW188" s="25">
        <f>((AW$177-$H$5)/1000)*$M$54*(($C$9/70)^$Y$54)</f>
        <v>580.24137800179574</v>
      </c>
      <c r="AX188" s="25">
        <f>((AX$177-$H$5)/1000)*$M$54*(($C$9/70)^$Y$54)</f>
        <v>593.42868204729098</v>
      </c>
      <c r="AY188" s="25">
        <f>((AY$177-$H$5)/1000)*$M$54*(($C$9/70)^$Y$54)</f>
        <v>606.61598609278633</v>
      </c>
      <c r="AZ188" s="25">
        <f>((AZ$177-$H$5)/1000)*$M$54*(($C$9/70)^$Y$54)</f>
        <v>619.8032901382818</v>
      </c>
      <c r="BA188" s="25">
        <f>((BA$177-$H$5)/1000)*$M$54*(($C$9/70)^$Y$54)</f>
        <v>632.99059418377715</v>
      </c>
      <c r="BB188" s="25">
        <f>((BB$177-$H$5)/1000)*$M$54*(($C$9/70)^$Y$54)</f>
        <v>646.1778982292725</v>
      </c>
      <c r="BC188" s="25">
        <f>((BC$177-$H$5)/1000)*$M$54*(($C$9/70)^$Y$54)</f>
        <v>659.36520227476774</v>
      </c>
      <c r="BD188" s="25">
        <f>((BD$177-$H$5)/1000)*$M$54*(($C$9/70)^$Y$54)</f>
        <v>672.55250632026321</v>
      </c>
      <c r="BE188" s="25">
        <f>((BE$177-$H$5)/1000)*$M$54*(($C$9/70)^$Y$54)</f>
        <v>685.73981036575856</v>
      </c>
      <c r="BF188" s="25">
        <f>((BF$177-$H$5)/1000)*$M$54*(($C$9/70)^$Y$54)</f>
        <v>698.9271144112538</v>
      </c>
    </row>
    <row r="189" spans="1:58" x14ac:dyDescent="0.25">
      <c r="A189" s="24"/>
      <c r="B189" s="29" t="s">
        <v>18</v>
      </c>
      <c r="C189" s="28"/>
      <c r="D189" s="27"/>
      <c r="E189" s="27"/>
      <c r="F189" s="27"/>
      <c r="G189" s="27"/>
      <c r="H189" s="26">
        <f>((H$177-$H$5)/1000)*$N$54*(($C$9/70)^$Z$54)</f>
        <v>45.19054426584561</v>
      </c>
      <c r="I189" s="26">
        <f>((I$177-$H$5)/1000)*$N$54*(($C$9/70)^$Z$54)</f>
        <v>60.254059021127489</v>
      </c>
      <c r="J189" s="25">
        <f>((J$177-$H$5)/1000)*$N$54*(($C$9/70)^$Z$54)</f>
        <v>75.317573776409361</v>
      </c>
      <c r="K189" s="25">
        <f>((K$177-$H$5)/1000)*$N$54*(($C$9/70)^$Z$54)</f>
        <v>90.381088531691219</v>
      </c>
      <c r="L189" s="25">
        <f>((L$177-$H$5)/1000)*$N$54*(($C$9/70)^$Z$54)</f>
        <v>105.44460328697309</v>
      </c>
      <c r="M189" s="25">
        <f>((M$177-$H$5)/1000)*$N$54*(($C$9/70)^$Z$54)</f>
        <v>120.50811804225498</v>
      </c>
      <c r="N189" s="25">
        <f>((N$177-$H$5)/1000)*$N$54*(($C$9/70)^$Z$54)</f>
        <v>135.57163279753684</v>
      </c>
      <c r="O189" s="25">
        <f>((O$177-$H$5)/1000)*$N$54*(($C$9/70)^$Z$54)</f>
        <v>150.63514755281872</v>
      </c>
      <c r="P189" s="25">
        <f>((P$177-$H$5)/1000)*$N$54*(($C$9/70)^$Z$54)</f>
        <v>165.69866230810061</v>
      </c>
      <c r="Q189" s="25">
        <f>((Q$177-$H$5)/1000)*$N$54*(($C$9/70)^$Z$54)</f>
        <v>180.76217706338244</v>
      </c>
      <c r="R189" s="25">
        <f>((R$177-$H$5)/1000)*$N$54*(($C$9/70)^$Z$54)</f>
        <v>195.82569181866435</v>
      </c>
      <c r="S189" s="25">
        <f>((S$177-$H$5)/1000)*$N$54*(($C$9/70)^$Z$54)</f>
        <v>210.88920657394618</v>
      </c>
      <c r="T189" s="25">
        <f>((T$177-$H$5)/1000)*$N$54*(($C$9/70)^$Z$54)</f>
        <v>225.95272132922807</v>
      </c>
      <c r="U189" s="25">
        <f>((U$177-$H$5)/1000)*$N$54*(($C$9/70)^$Z$54)</f>
        <v>241.01623608450996</v>
      </c>
      <c r="V189" s="25">
        <f>((V$177-$H$5)/1000)*$N$54*(($C$9/70)^$Z$54)</f>
        <v>256.07975083979181</v>
      </c>
      <c r="W189" s="25">
        <f>((W$177-$H$5)/1000)*$N$54*(($C$9/70)^$Z$54)</f>
        <v>271.14326559507367</v>
      </c>
      <c r="X189" s="25">
        <f>((X$177-$H$5)/1000)*$N$54*(($C$9/70)^$Z$54)</f>
        <v>286.20678035035553</v>
      </c>
      <c r="Y189" s="25">
        <f>((Y$177-$H$5)/1000)*$N$54*(($C$9/70)^$Z$54)</f>
        <v>301.27029510563744</v>
      </c>
      <c r="Z189" s="25">
        <f>((Z$177-$H$5)/1000)*$N$54*(($C$9/70)^$Z$54)</f>
        <v>316.3338098609193</v>
      </c>
      <c r="AA189" s="25">
        <f>((AA$177-$H$5)/1000)*$N$54*(($C$9/70)^$Z$54)</f>
        <v>331.39732461620122</v>
      </c>
      <c r="AB189" s="25">
        <f>((AB$177-$H$5)/1000)*$N$54*(($C$9/70)^$Z$54)</f>
        <v>346.46083937148302</v>
      </c>
      <c r="AC189" s="25">
        <f>((AC$177-$H$5)/1000)*$N$54*(($C$9/70)^$Z$54)</f>
        <v>361.52435412676488</v>
      </c>
      <c r="AD189" s="25">
        <f>((AD$177-$H$5)/1000)*$N$54*(($C$9/70)^$Z$54)</f>
        <v>376.58786888204673</v>
      </c>
      <c r="AE189" s="25">
        <f>((AE$177-$H$5)/1000)*$N$54*(($C$9/70)^$Z$54)</f>
        <v>391.65138363732871</v>
      </c>
      <c r="AF189" s="25">
        <f>((AF$177-$H$5)/1000)*$N$54*(($C$9/70)^$Z$54)</f>
        <v>406.71489839261056</v>
      </c>
      <c r="AG189" s="25">
        <f>((AG$177-$H$5)/1000)*$N$54*(($C$9/70)^$Z$54)</f>
        <v>421.77841314789237</v>
      </c>
      <c r="AH189" s="25">
        <f>((AH$177-$H$5)/1000)*$N$54*(($C$9/70)^$Z$54)</f>
        <v>436.84192790317422</v>
      </c>
      <c r="AI189" s="25">
        <f>((AI$177-$H$5)/1000)*$N$54*(($C$9/70)^$Z$54)</f>
        <v>451.90544265845614</v>
      </c>
      <c r="AJ189" s="25">
        <f>((AJ$177-$H$5)/1000)*$N$54*(($C$9/70)^$Z$54)</f>
        <v>466.968957413738</v>
      </c>
      <c r="AK189" s="25">
        <f>((AK$177-$H$5)/1000)*$N$54*(($C$9/70)^$Z$54)</f>
        <v>482.03247216901991</v>
      </c>
      <c r="AL189" s="25">
        <f>((AL$177-$H$5)/1000)*$N$54*(($C$9/70)^$Z$54)</f>
        <v>497.09598692430171</v>
      </c>
      <c r="AM189" s="25">
        <f>((AM$177-$H$5)/1000)*$N$54*(($C$9/70)^$Z$54)</f>
        <v>512.15950167958363</v>
      </c>
      <c r="AN189" s="25">
        <f>((AN$177-$H$5)/1000)*$N$54*(($C$9/70)^$Z$54)</f>
        <v>527.22301643486549</v>
      </c>
      <c r="AO189" s="25">
        <f>((AO$177-$H$5)/1000)*$N$54*(($C$9/70)^$Z$54)</f>
        <v>542.28653119014734</v>
      </c>
      <c r="AP189" s="25">
        <f>((AP$177-$H$5)/1000)*$N$54*(($C$9/70)^$Z$54)</f>
        <v>557.3500459454292</v>
      </c>
      <c r="AQ189" s="25">
        <f>((AQ$177-$H$5)/1000)*$N$54*(($C$9/70)^$Z$54)</f>
        <v>572.41356070071106</v>
      </c>
      <c r="AR189" s="25">
        <f>((AR$177-$H$5)/1000)*$N$54*(($C$9/70)^$Z$54)</f>
        <v>587.47707545599292</v>
      </c>
      <c r="AS189" s="25">
        <f>((AS$177-$H$5)/1000)*$N$54*(($C$9/70)^$Z$54)</f>
        <v>602.54059021127489</v>
      </c>
      <c r="AT189" s="25">
        <f>((AT$177-$H$5)/1000)*$N$54*(($C$9/70)^$Z$54)</f>
        <v>617.60410496655663</v>
      </c>
      <c r="AU189" s="25">
        <f>((AU$177-$H$5)/1000)*$N$54*(($C$9/70)^$Z$54)</f>
        <v>632.66761972183861</v>
      </c>
      <c r="AV189" s="25">
        <f>((AV$177-$H$5)/1000)*$N$54*(($C$9/70)^$Z$54)</f>
        <v>647.73113447712046</v>
      </c>
      <c r="AW189" s="25">
        <f>((AW$177-$H$5)/1000)*$N$54*(($C$9/70)^$Z$54)</f>
        <v>662.79464923240243</v>
      </c>
      <c r="AX189" s="25">
        <f>((AX$177-$H$5)/1000)*$N$54*(($C$9/70)^$Z$54)</f>
        <v>677.85816398768418</v>
      </c>
      <c r="AY189" s="25">
        <f>((AY$177-$H$5)/1000)*$N$54*(($C$9/70)^$Z$54)</f>
        <v>692.92167874296604</v>
      </c>
      <c r="AZ189" s="25">
        <f>((AZ$177-$H$5)/1000)*$N$54*(($C$9/70)^$Z$54)</f>
        <v>707.9851934982479</v>
      </c>
      <c r="BA189" s="25">
        <f>((BA$177-$H$5)/1000)*$N$54*(($C$9/70)^$Z$54)</f>
        <v>723.04870825352975</v>
      </c>
      <c r="BB189" s="25">
        <f>((BB$177-$H$5)/1000)*$N$54*(($C$9/70)^$Z$54)</f>
        <v>738.11222300881172</v>
      </c>
      <c r="BC189" s="25">
        <f>((BC$177-$H$5)/1000)*$N$54*(($C$9/70)^$Z$54)</f>
        <v>753.17573776409347</v>
      </c>
      <c r="BD189" s="25">
        <f>((BD$177-$H$5)/1000)*$N$54*(($C$9/70)^$Z$54)</f>
        <v>768.23925251937533</v>
      </c>
      <c r="BE189" s="25">
        <f>((BE$177-$H$5)/1000)*$N$54*(($C$9/70)^$Z$54)</f>
        <v>783.30276727465741</v>
      </c>
      <c r="BF189" s="25">
        <f>((BF$177-$H$5)/1000)*$N$54*(($C$9/70)^$Z$54)</f>
        <v>798.36628202993916</v>
      </c>
    </row>
    <row r="190" spans="1:58" ht="15.75" thickBot="1" x14ac:dyDescent="0.3">
      <c r="A190" s="24"/>
      <c r="B190" s="23" t="s">
        <v>17</v>
      </c>
      <c r="C190" s="22"/>
      <c r="D190" s="21"/>
      <c r="E190" s="21"/>
      <c r="F190" s="21"/>
      <c r="G190" s="21"/>
      <c r="H190" s="20">
        <f>((H$177-$H$5)/1000)*$O$54*(($C$9/70)^$AA$54)</f>
        <v>52.55677393717491</v>
      </c>
      <c r="I190" s="20">
        <f>((I$177-$H$5)/1000)*$O$54*(($C$9/70)^$AA$54)</f>
        <v>70.075698582899875</v>
      </c>
      <c r="J190" s="19">
        <f>((J$177-$H$5)/1000)*$O$54*(($C$9/70)^$AA$54)</f>
        <v>87.59462322862484</v>
      </c>
      <c r="K190" s="19">
        <f>((K$177-$H$5)/1000)*$O$54*(($C$9/70)^$AA$54)</f>
        <v>105.11354787434982</v>
      </c>
      <c r="L190" s="19">
        <f>((L$177-$H$5)/1000)*$O$54*(($C$9/70)^$AA$54)</f>
        <v>122.63247252007477</v>
      </c>
      <c r="M190" s="19">
        <f>((M$177-$H$5)/1000)*$O$54*(($C$9/70)^$AA$54)</f>
        <v>140.15139716579975</v>
      </c>
      <c r="N190" s="19">
        <f>((N$177-$H$5)/1000)*$O$54*(($C$9/70)^$AA$54)</f>
        <v>157.6703218115247</v>
      </c>
      <c r="O190" s="19">
        <f>((O$177-$H$5)/1000)*$O$54*(($C$9/70)^$AA$54)</f>
        <v>175.18924645724968</v>
      </c>
      <c r="P190" s="19">
        <f>((P$177-$H$5)/1000)*$O$54*(($C$9/70)^$AA$54)</f>
        <v>192.70817110297466</v>
      </c>
      <c r="Q190" s="19">
        <f>((Q$177-$H$5)/1000)*$O$54*(($C$9/70)^$AA$54)</f>
        <v>210.22709574869964</v>
      </c>
      <c r="R190" s="19">
        <f>((R$177-$H$5)/1000)*$O$54*(($C$9/70)^$AA$54)</f>
        <v>227.74602039442459</v>
      </c>
      <c r="S190" s="19">
        <f>((S$177-$H$5)/1000)*$O$54*(($C$9/70)^$AA$54)</f>
        <v>245.26494504014954</v>
      </c>
      <c r="T190" s="19">
        <f>((T$177-$H$5)/1000)*$O$54*(($C$9/70)^$AA$54)</f>
        <v>262.78386968587455</v>
      </c>
      <c r="U190" s="19">
        <f>((U$177-$H$5)/1000)*$O$54*(($C$9/70)^$AA$54)</f>
        <v>280.3027943315995</v>
      </c>
      <c r="V190" s="19">
        <f>((V$177-$H$5)/1000)*$O$54*(($C$9/70)^$AA$54)</f>
        <v>297.82171897732445</v>
      </c>
      <c r="W190" s="19">
        <f>((W$177-$H$5)/1000)*$O$54*(($C$9/70)^$AA$54)</f>
        <v>315.3406436230494</v>
      </c>
      <c r="X190" s="19">
        <f>((X$177-$H$5)/1000)*$O$54*(($C$9/70)^$AA$54)</f>
        <v>332.85956826877435</v>
      </c>
      <c r="Y190" s="19">
        <f>((Y$177-$H$5)/1000)*$O$54*(($C$9/70)^$AA$54)</f>
        <v>350.37849291449936</v>
      </c>
      <c r="Z190" s="19">
        <f>((Z$177-$H$5)/1000)*$O$54*(($C$9/70)^$AA$54)</f>
        <v>367.89741756022437</v>
      </c>
      <c r="AA190" s="19">
        <f>((AA$177-$H$5)/1000)*$O$54*(($C$9/70)^$AA$54)</f>
        <v>385.41634220594932</v>
      </c>
      <c r="AB190" s="19">
        <f>((AB$177-$H$5)/1000)*$O$54*(($C$9/70)^$AA$54)</f>
        <v>402.93526685167427</v>
      </c>
      <c r="AC190" s="19">
        <f>((AC$177-$H$5)/1000)*$O$54*(($C$9/70)^$AA$54)</f>
        <v>420.45419149739928</v>
      </c>
      <c r="AD190" s="19">
        <f>((AD$177-$H$5)/1000)*$O$54*(($C$9/70)^$AA$54)</f>
        <v>437.97311614312417</v>
      </c>
      <c r="AE190" s="19">
        <f>((AE$177-$H$5)/1000)*$O$54*(($C$9/70)^$AA$54)</f>
        <v>455.49204078884918</v>
      </c>
      <c r="AF190" s="19">
        <f>((AF$177-$H$5)/1000)*$O$54*(($C$9/70)^$AA$54)</f>
        <v>473.01096543457419</v>
      </c>
      <c r="AG190" s="19">
        <f>((AG$177-$H$5)/1000)*$O$54*(($C$9/70)^$AA$54)</f>
        <v>490.52989008029908</v>
      </c>
      <c r="AH190" s="19">
        <f>((AH$177-$H$5)/1000)*$O$54*(($C$9/70)^$AA$54)</f>
        <v>508.04881472602409</v>
      </c>
      <c r="AI190" s="19">
        <f>((AI$177-$H$5)/1000)*$O$54*(($C$9/70)^$AA$54)</f>
        <v>525.5677393717491</v>
      </c>
      <c r="AJ190" s="19">
        <f>((AJ$177-$H$5)/1000)*$O$54*(($C$9/70)^$AA$54)</f>
        <v>543.08666401747405</v>
      </c>
      <c r="AK190" s="19">
        <f>((AK$177-$H$5)/1000)*$O$54*(($C$9/70)^$AA$54)</f>
        <v>560.605588663199</v>
      </c>
      <c r="AL190" s="19">
        <f>((AL$177-$H$5)/1000)*$O$54*(($C$9/70)^$AA$54)</f>
        <v>578.12451330892384</v>
      </c>
      <c r="AM190" s="19">
        <f>((AM$177-$H$5)/1000)*$O$54*(($C$9/70)^$AA$54)</f>
        <v>595.6434379546489</v>
      </c>
      <c r="AN190" s="19">
        <f>((AN$177-$H$5)/1000)*$O$54*(($C$9/70)^$AA$54)</f>
        <v>613.16236260037385</v>
      </c>
      <c r="AO190" s="19">
        <f>((AO$177-$H$5)/1000)*$O$54*(($C$9/70)^$AA$54)</f>
        <v>630.6812872460988</v>
      </c>
      <c r="AP190" s="19">
        <f>((AP$177-$H$5)/1000)*$O$54*(($C$9/70)^$AA$54)</f>
        <v>648.20021189182387</v>
      </c>
      <c r="AQ190" s="19">
        <f>((AQ$177-$H$5)/1000)*$O$54*(($C$9/70)^$AA$54)</f>
        <v>665.71913653754871</v>
      </c>
      <c r="AR190" s="19">
        <f>((AR$177-$H$5)/1000)*$O$54*(($C$9/70)^$AA$54)</f>
        <v>683.23806118327377</v>
      </c>
      <c r="AS190" s="19">
        <f>((AS$177-$H$5)/1000)*$O$54*(($C$9/70)^$AA$54)</f>
        <v>700.75698582899872</v>
      </c>
      <c r="AT190" s="19">
        <f>((AT$177-$H$5)/1000)*$O$54*(($C$9/70)^$AA$54)</f>
        <v>718.27591047472356</v>
      </c>
      <c r="AU190" s="19">
        <f>((AU$177-$H$5)/1000)*$O$54*(($C$9/70)^$AA$54)</f>
        <v>735.79483512044874</v>
      </c>
      <c r="AV190" s="19">
        <f>((AV$177-$H$5)/1000)*$O$54*(($C$9/70)^$AA$54)</f>
        <v>753.31375976617358</v>
      </c>
      <c r="AW190" s="19">
        <f>((AW$177-$H$5)/1000)*$O$54*(($C$9/70)^$AA$54)</f>
        <v>770.83268441189864</v>
      </c>
      <c r="AX190" s="19">
        <f>((AX$177-$H$5)/1000)*$O$54*(($C$9/70)^$AA$54)</f>
        <v>788.35160905762359</v>
      </c>
      <c r="AY190" s="19">
        <f>((AY$177-$H$5)/1000)*$O$54*(($C$9/70)^$AA$54)</f>
        <v>805.87053370334854</v>
      </c>
      <c r="AZ190" s="19">
        <f>((AZ$177-$H$5)/1000)*$O$54*(($C$9/70)^$AA$54)</f>
        <v>823.38945834907349</v>
      </c>
      <c r="BA190" s="19">
        <f>((BA$177-$H$5)/1000)*$O$54*(($C$9/70)^$AA$54)</f>
        <v>840.90838299479856</v>
      </c>
      <c r="BB190" s="19">
        <f>((BB$177-$H$5)/1000)*$O$54*(($C$9/70)^$AA$54)</f>
        <v>858.42730764052351</v>
      </c>
      <c r="BC190" s="19">
        <f>((BC$177-$H$5)/1000)*$O$54*(($C$9/70)^$AA$54)</f>
        <v>875.94623228624835</v>
      </c>
      <c r="BD190" s="19">
        <f>((BD$177-$H$5)/1000)*$O$54*(($C$9/70)^$AA$54)</f>
        <v>893.46515693197341</v>
      </c>
      <c r="BE190" s="19">
        <f>((BE$177-$H$5)/1000)*$O$54*(($C$9/70)^$AA$54)</f>
        <v>910.98408157769836</v>
      </c>
      <c r="BF190" s="19">
        <f>((BF$177-$H$5)/1000)*$O$54*(($C$9/70)^$AA$54)</f>
        <v>928.50300622342331</v>
      </c>
    </row>
    <row r="191" spans="1:58" hidden="1" x14ac:dyDescent="0.25">
      <c r="B191" s="18" t="s">
        <v>16</v>
      </c>
      <c r="C191" s="17"/>
      <c r="D191" s="16"/>
      <c r="E191" s="16"/>
      <c r="F191" s="16"/>
      <c r="G191" s="16"/>
      <c r="H191" s="15">
        <f>((H$177-$H$5)/1000)*$P$54*(($C$9/70)^$AB$54)</f>
        <v>58.963775206847927</v>
      </c>
      <c r="I191" s="15">
        <f>((I$177-$H$5)/1000)*$P$54*(($C$9/70)^$AB$54)</f>
        <v>78.618366942463922</v>
      </c>
      <c r="J191" s="15">
        <f>((J$177-$H$5)/1000)*$P$54*(($C$9/70)^$AB$54)</f>
        <v>98.272958678079888</v>
      </c>
      <c r="K191" s="15">
        <f>((K$177-$H$5)/1000)*$P$54*(($C$9/70)^$AB$54)</f>
        <v>117.92755041369585</v>
      </c>
      <c r="L191" s="15">
        <f>((L$177-$H$5)/1000)*$P$54*(($C$9/70)^$AB$54)</f>
        <v>137.58214214931184</v>
      </c>
      <c r="M191" s="15">
        <f>((M$177-$H$5)/1000)*$P$54*(($C$9/70)^$AB$54)</f>
        <v>157.23673388492784</v>
      </c>
      <c r="N191" s="15">
        <f>((N$177-$H$5)/1000)*$P$54*(($C$9/70)^$AB$54)</f>
        <v>176.8913256205438</v>
      </c>
      <c r="O191" s="15">
        <f>((O$177-$H$5)/1000)*$P$54*(($C$9/70)^$AB$54)</f>
        <v>196.54591735615978</v>
      </c>
      <c r="P191" s="15">
        <f>((P$177-$H$5)/1000)*$P$54*(($C$9/70)^$AB$54)</f>
        <v>216.20050909177579</v>
      </c>
      <c r="Q191" s="15">
        <f>((Q$177-$H$5)/1000)*$P$54*(($C$9/70)^$AB$54)</f>
        <v>235.85510082739171</v>
      </c>
      <c r="R191" s="15">
        <f>((R$177-$H$5)/1000)*$P$54*(($C$9/70)^$AB$54)</f>
        <v>255.50969256300772</v>
      </c>
      <c r="S191" s="15">
        <f>((S$177-$H$5)/1000)*$P$54*(($C$9/70)^$AB$54)</f>
        <v>275.16428429862367</v>
      </c>
      <c r="T191" s="15">
        <f>((T$177-$H$5)/1000)*$P$54*(($C$9/70)^$AB$54)</f>
        <v>294.81887603423968</v>
      </c>
      <c r="U191" s="15">
        <f>((U$177-$H$5)/1000)*$P$54*(($C$9/70)^$AB$54)</f>
        <v>314.47346776985569</v>
      </c>
      <c r="V191" s="15">
        <f>((V$177-$H$5)/1000)*$P$54*(($C$9/70)^$AB$54)</f>
        <v>334.12805950547158</v>
      </c>
      <c r="W191" s="15">
        <f>((W$177-$H$5)/1000)*$P$54*(($C$9/70)^$AB$54)</f>
        <v>353.78265124108759</v>
      </c>
      <c r="X191" s="15">
        <f>((X$177-$H$5)/1000)*$P$54*(($C$9/70)^$AB$54)</f>
        <v>373.43724297670354</v>
      </c>
      <c r="Y191" s="15">
        <f>((Y$177-$H$5)/1000)*$P$54*(($C$9/70)^$AB$54)</f>
        <v>393.09183471231955</v>
      </c>
      <c r="Z191" s="15">
        <f>((Z$177-$H$5)/1000)*$P$54*(($C$9/70)^$AB$54)</f>
        <v>412.74642644793556</v>
      </c>
      <c r="AA191" s="15">
        <f>((AA$177-$H$5)/1000)*$P$54*(($C$9/70)^$AB$54)</f>
        <v>432.40101818355157</v>
      </c>
      <c r="AB191" s="15">
        <f>((AB$177-$H$5)/1000)*$P$54*(($C$9/70)^$AB$54)</f>
        <v>452.05560991916741</v>
      </c>
      <c r="AC191" s="15">
        <f>((AC$177-$H$5)/1000)*$P$54*(($C$9/70)^$AB$54)</f>
        <v>471.71020165478342</v>
      </c>
      <c r="AD191" s="15">
        <f>((AD$177-$H$5)/1000)*$P$54*(($C$9/70)^$AB$54)</f>
        <v>491.36479339039943</v>
      </c>
      <c r="AE191" s="15">
        <f>((AE$177-$H$5)/1000)*$P$54*(($C$9/70)^$AB$54)</f>
        <v>511.01938512601544</v>
      </c>
      <c r="AF191" s="15">
        <f>((AF$177-$H$5)/1000)*$P$54*(($C$9/70)^$AB$54)</f>
        <v>530.67397686163144</v>
      </c>
      <c r="AG191" s="15">
        <f>((AG$177-$H$5)/1000)*$P$54*(($C$9/70)^$AB$54)</f>
        <v>550.32856859724734</v>
      </c>
      <c r="AH191" s="15">
        <f>((AH$177-$H$5)/1000)*$P$54*(($C$9/70)^$AB$54)</f>
        <v>569.98316033286335</v>
      </c>
      <c r="AI191" s="15">
        <f>((AI$177-$H$5)/1000)*$P$54*(($C$9/70)^$AB$54)</f>
        <v>589.63775206847936</v>
      </c>
      <c r="AJ191" s="15">
        <f>((AJ$177-$H$5)/1000)*$P$54*(($C$9/70)^$AB$54)</f>
        <v>609.29234380409537</v>
      </c>
      <c r="AK191" s="15">
        <f>((AK$177-$H$5)/1000)*$P$54*(($C$9/70)^$AB$54)</f>
        <v>628.94693553971138</v>
      </c>
      <c r="AL191" s="15">
        <f>((AL$177-$H$5)/1000)*$P$54*(($C$9/70)^$AB$54)</f>
        <v>648.60152727532716</v>
      </c>
      <c r="AM191" s="15">
        <f>((AM$177-$H$5)/1000)*$P$54*(($C$9/70)^$AB$54)</f>
        <v>668.25611901094317</v>
      </c>
      <c r="AN191" s="15">
        <f>((AN$177-$H$5)/1000)*$P$54*(($C$9/70)^$AB$54)</f>
        <v>687.91071074655918</v>
      </c>
      <c r="AO191" s="15">
        <f>((AO$177-$H$5)/1000)*$P$54*(($C$9/70)^$AB$54)</f>
        <v>707.56530248217518</v>
      </c>
      <c r="AP191" s="15">
        <f>((AP$177-$H$5)/1000)*$P$54*(($C$9/70)^$AB$54)</f>
        <v>727.21989421779119</v>
      </c>
      <c r="AQ191" s="15">
        <f>((AQ$177-$H$5)/1000)*$P$54*(($C$9/70)^$AB$54)</f>
        <v>746.87448595340709</v>
      </c>
      <c r="AR191" s="15">
        <f>((AR$177-$H$5)/1000)*$P$54*(($C$9/70)^$AB$54)</f>
        <v>766.5290776890231</v>
      </c>
      <c r="AS191" s="15">
        <f>((AS$177-$H$5)/1000)*$P$54*(($C$9/70)^$AB$54)</f>
        <v>786.18366942463911</v>
      </c>
      <c r="AT191" s="15">
        <f>((AT$177-$H$5)/1000)*$P$54*(($C$9/70)^$AB$54)</f>
        <v>805.83826116025489</v>
      </c>
      <c r="AU191" s="15">
        <f>((AU$177-$H$5)/1000)*$P$54*(($C$9/70)^$AB$54)</f>
        <v>825.49285289587112</v>
      </c>
      <c r="AV191" s="15">
        <f>((AV$177-$H$5)/1000)*$P$54*(($C$9/70)^$AB$54)</f>
        <v>845.14744463148691</v>
      </c>
      <c r="AW191" s="15">
        <f>((AW$177-$H$5)/1000)*$P$54*(($C$9/70)^$AB$54)</f>
        <v>864.80203636710314</v>
      </c>
      <c r="AX191" s="15">
        <f>((AX$177-$H$5)/1000)*$P$54*(($C$9/70)^$AB$54)</f>
        <v>884.45662810271892</v>
      </c>
      <c r="AY191" s="15">
        <f>((AY$177-$H$5)/1000)*$P$54*(($C$9/70)^$AB$54)</f>
        <v>904.11121983833482</v>
      </c>
      <c r="AZ191" s="15">
        <f>((AZ$177-$H$5)/1000)*$P$54*(($C$9/70)^$AB$54)</f>
        <v>923.76581157395094</v>
      </c>
      <c r="BA191" s="15">
        <f>((BA$177-$H$5)/1000)*$P$54*(($C$9/70)^$AB$54)</f>
        <v>943.42040330956684</v>
      </c>
      <c r="BB191" s="15">
        <f>((BB$177-$H$5)/1000)*$P$54*(($C$9/70)^$AB$54)</f>
        <v>963.07499504518296</v>
      </c>
      <c r="BC191" s="15">
        <f>((BC$177-$H$5)/1000)*$P$54*(($C$9/70)^$AB$54)</f>
        <v>982.72958678079885</v>
      </c>
      <c r="BD191" s="15">
        <f>((BD$177-$H$5)/1000)*$P$54*(($C$9/70)^$AB$54)</f>
        <v>1002.3841785164147</v>
      </c>
      <c r="BE191" s="15">
        <f>((BE$177-$H$5)/1000)*$P$54*(($C$9/70)^$AB$54)</f>
        <v>1022.0387702520309</v>
      </c>
      <c r="BF191" s="15">
        <f>((BF$177-$H$5)/1000)*$P$54*(($C$9/70)^$AB$54)</f>
        <v>1041.6933619876468</v>
      </c>
    </row>
    <row r="192" spans="1:58" hidden="1" x14ac:dyDescent="0.25">
      <c r="B192" s="10" t="s">
        <v>15</v>
      </c>
      <c r="C192" s="9"/>
      <c r="D192" s="8"/>
      <c r="E192" s="8"/>
      <c r="F192" s="8"/>
      <c r="G192" s="8"/>
      <c r="H192" s="7">
        <f>((H$177-$H$5)/1000)*$Q$54*(($C$9/70)^$AC$54)</f>
        <v>64.569649514069283</v>
      </c>
      <c r="I192" s="7">
        <f>((I$177-$H$5)/1000)*$Q$54*(($C$9/70)^$AC$54)</f>
        <v>86.092866018759054</v>
      </c>
      <c r="J192" s="7">
        <f>((J$177-$H$5)/1000)*$Q$54*(($C$9/70)^$AC$54)</f>
        <v>107.61608252344881</v>
      </c>
      <c r="K192" s="7">
        <f>((K$177-$H$5)/1000)*$Q$54*(($C$9/70)^$AC$54)</f>
        <v>129.13929902813857</v>
      </c>
      <c r="L192" s="7">
        <f>((L$177-$H$5)/1000)*$Q$54*(($C$9/70)^$AC$54)</f>
        <v>150.66251553282834</v>
      </c>
      <c r="M192" s="7">
        <f>((M$177-$H$5)/1000)*$Q$54*(($C$9/70)^$AC$54)</f>
        <v>172.18573203751811</v>
      </c>
      <c r="N192" s="7">
        <f>((N$177-$H$5)/1000)*$Q$54*(($C$9/70)^$AC$54)</f>
        <v>193.70894854220788</v>
      </c>
      <c r="O192" s="7">
        <f>((O$177-$H$5)/1000)*$Q$54*(($C$9/70)^$AC$54)</f>
        <v>215.23216504689762</v>
      </c>
      <c r="P192" s="7">
        <f>((P$177-$H$5)/1000)*$Q$54*(($C$9/70)^$AC$54)</f>
        <v>236.75538155158742</v>
      </c>
      <c r="Q192" s="7">
        <f>((Q$177-$H$5)/1000)*$Q$54*(($C$9/70)^$AC$54)</f>
        <v>258.27859805627713</v>
      </c>
      <c r="R192" s="7">
        <f>((R$177-$H$5)/1000)*$Q$54*(($C$9/70)^$AC$54)</f>
        <v>279.80181456096693</v>
      </c>
      <c r="S192" s="7">
        <f>((S$177-$H$5)/1000)*$Q$54*(($C$9/70)^$AC$54)</f>
        <v>301.32503106565667</v>
      </c>
      <c r="T192" s="7">
        <f>((T$177-$H$5)/1000)*$Q$54*(($C$9/70)^$AC$54)</f>
        <v>322.84824757034647</v>
      </c>
      <c r="U192" s="7">
        <f>((U$177-$H$5)/1000)*$Q$54*(($C$9/70)^$AC$54)</f>
        <v>344.37146407503622</v>
      </c>
      <c r="V192" s="7">
        <f>((V$177-$H$5)/1000)*$Q$54*(($C$9/70)^$AC$54)</f>
        <v>365.89468057972601</v>
      </c>
      <c r="W192" s="7">
        <f>((W$177-$H$5)/1000)*$Q$54*(($C$9/70)^$AC$54)</f>
        <v>387.41789708441576</v>
      </c>
      <c r="X192" s="7">
        <f>((X$177-$H$5)/1000)*$Q$54*(($C$9/70)^$AC$54)</f>
        <v>408.9411135891055</v>
      </c>
      <c r="Y192" s="7">
        <f>((Y$177-$H$5)/1000)*$Q$54*(($C$9/70)^$AC$54)</f>
        <v>430.46433009379524</v>
      </c>
      <c r="Z192" s="7">
        <f>((Z$177-$H$5)/1000)*$Q$54*(($C$9/70)^$AC$54)</f>
        <v>451.98754659848504</v>
      </c>
      <c r="AA192" s="7">
        <f>((AA$177-$H$5)/1000)*$Q$54*(($C$9/70)^$AC$54)</f>
        <v>473.51076310317484</v>
      </c>
      <c r="AB192" s="7">
        <f>((AB$177-$H$5)/1000)*$Q$54*(($C$9/70)^$AC$54)</f>
        <v>495.03397960786452</v>
      </c>
      <c r="AC192" s="7">
        <f>((AC$177-$H$5)/1000)*$Q$54*(($C$9/70)^$AC$54)</f>
        <v>516.55719611255427</v>
      </c>
      <c r="AD192" s="7">
        <f>((AD$177-$H$5)/1000)*$Q$54*(($C$9/70)^$AC$54)</f>
        <v>538.08041261724406</v>
      </c>
      <c r="AE192" s="7">
        <f>((AE$177-$H$5)/1000)*$Q$54*(($C$9/70)^$AC$54)</f>
        <v>559.60362912193386</v>
      </c>
      <c r="AF192" s="7">
        <f>((AF$177-$H$5)/1000)*$Q$54*(($C$9/70)^$AC$54)</f>
        <v>581.12684562662366</v>
      </c>
      <c r="AG192" s="7">
        <f>((AG$177-$H$5)/1000)*$Q$54*(($C$9/70)^$AC$54)</f>
        <v>602.65006213131335</v>
      </c>
      <c r="AH192" s="7">
        <f>((AH$177-$H$5)/1000)*$Q$54*(($C$9/70)^$AC$54)</f>
        <v>624.17327863600315</v>
      </c>
      <c r="AI192" s="7">
        <f>((AI$177-$H$5)/1000)*$Q$54*(($C$9/70)^$AC$54)</f>
        <v>645.69649514069295</v>
      </c>
      <c r="AJ192" s="7">
        <f>((AJ$177-$H$5)/1000)*$Q$54*(($C$9/70)^$AC$54)</f>
        <v>667.21971164538263</v>
      </c>
      <c r="AK192" s="7">
        <f>((AK$177-$H$5)/1000)*$Q$54*(($C$9/70)^$AC$54)</f>
        <v>688.74292815007243</v>
      </c>
      <c r="AL192" s="7">
        <f>((AL$177-$H$5)/1000)*$Q$54*(($C$9/70)^$AC$54)</f>
        <v>710.26614465476212</v>
      </c>
      <c r="AM192" s="7">
        <f>((AM$177-$H$5)/1000)*$Q$54*(($C$9/70)^$AC$54)</f>
        <v>731.78936115945203</v>
      </c>
      <c r="AN192" s="7">
        <f>((AN$177-$H$5)/1000)*$Q$54*(($C$9/70)^$AC$54)</f>
        <v>753.31257766414171</v>
      </c>
      <c r="AO192" s="7">
        <f>((AO$177-$H$5)/1000)*$Q$54*(($C$9/70)^$AC$54)</f>
        <v>774.83579416883151</v>
      </c>
      <c r="AP192" s="7">
        <f>((AP$177-$H$5)/1000)*$Q$54*(($C$9/70)^$AC$54)</f>
        <v>796.35901067352131</v>
      </c>
      <c r="AQ192" s="7">
        <f>((AQ$177-$H$5)/1000)*$Q$54*(($C$9/70)^$AC$54)</f>
        <v>817.882227178211</v>
      </c>
      <c r="AR192" s="7">
        <f>((AR$177-$H$5)/1000)*$Q$54*(($C$9/70)^$AC$54)</f>
        <v>839.40544368290068</v>
      </c>
      <c r="AS192" s="7">
        <f>((AS$177-$H$5)/1000)*$Q$54*(($C$9/70)^$AC$54)</f>
        <v>860.92866018759048</v>
      </c>
      <c r="AT192" s="7">
        <f>((AT$177-$H$5)/1000)*$Q$54*(($C$9/70)^$AC$54)</f>
        <v>882.45187669228017</v>
      </c>
      <c r="AU192" s="7">
        <f>((AU$177-$H$5)/1000)*$Q$54*(($C$9/70)^$AC$54)</f>
        <v>903.97509319697008</v>
      </c>
      <c r="AV192" s="7">
        <f>((AV$177-$H$5)/1000)*$Q$54*(($C$9/70)^$AC$54)</f>
        <v>925.49830970165976</v>
      </c>
      <c r="AW192" s="7">
        <f>((AW$177-$H$5)/1000)*$Q$54*(($C$9/70)^$AC$54)</f>
        <v>947.02152620634968</v>
      </c>
      <c r="AX192" s="7">
        <f>((AX$177-$H$5)/1000)*$Q$54*(($C$9/70)^$AC$54)</f>
        <v>968.54474271103936</v>
      </c>
      <c r="AY192" s="7">
        <f>((AY$177-$H$5)/1000)*$Q$54*(($C$9/70)^$AC$54)</f>
        <v>990.06795921572905</v>
      </c>
      <c r="AZ192" s="7">
        <f>((AZ$177-$H$5)/1000)*$Q$54*(($C$9/70)^$AC$54)</f>
        <v>1011.5911757204188</v>
      </c>
      <c r="BA192" s="7">
        <f>((BA$177-$H$5)/1000)*$Q$54*(($C$9/70)^$AC$54)</f>
        <v>1033.1143922251085</v>
      </c>
      <c r="BB192" s="7">
        <f>((BB$177-$H$5)/1000)*$Q$54*(($C$9/70)^$AC$54)</f>
        <v>1054.6376087297983</v>
      </c>
      <c r="BC192" s="7">
        <f>((BC$177-$H$5)/1000)*$Q$54*(($C$9/70)^$AC$54)</f>
        <v>1076.1608252344881</v>
      </c>
      <c r="BD192" s="7">
        <f>((BD$177-$H$5)/1000)*$Q$54*(($C$9/70)^$AC$54)</f>
        <v>1097.6840417391779</v>
      </c>
      <c r="BE192" s="7">
        <f>((BE$177-$H$5)/1000)*$Q$54*(($C$9/70)^$AC$54)</f>
        <v>1119.2072582438677</v>
      </c>
      <c r="BF192" s="7">
        <f>((BF$177-$H$5)/1000)*$Q$54*(($C$9/70)^$AC$54)</f>
        <v>1140.7304747485575</v>
      </c>
    </row>
    <row r="193" spans="2:58" ht="15.75" hidden="1" thickBot="1" x14ac:dyDescent="0.3">
      <c r="B193" s="6" t="s">
        <v>14</v>
      </c>
      <c r="C193" s="5"/>
      <c r="D193" s="4"/>
      <c r="E193" s="4"/>
      <c r="F193" s="4"/>
      <c r="G193" s="4"/>
      <c r="H193" s="3">
        <f>((H$177-$H$5)/1000)*$R$54*(($C$9/70)^$AD$54)</f>
        <v>79.675755191749417</v>
      </c>
      <c r="I193" s="3">
        <f>((I$177-$H$5)/1000)*$R$54*(($C$9/70)^$AD$54)</f>
        <v>106.23434025566591</v>
      </c>
      <c r="J193" s="3">
        <f>((J$177-$H$5)/1000)*$R$54*(($C$9/70)^$AD$54)</f>
        <v>132.79292531958237</v>
      </c>
      <c r="K193" s="3">
        <f>((K$177-$H$5)/1000)*$R$54*(($C$9/70)^$AD$54)</f>
        <v>159.35151038349883</v>
      </c>
      <c r="L193" s="3">
        <f>((L$177-$H$5)/1000)*$R$54*(($C$9/70)^$AD$54)</f>
        <v>185.9100954474153</v>
      </c>
      <c r="M193" s="3">
        <f>((M$177-$H$5)/1000)*$R$54*(($C$9/70)^$AD$54)</f>
        <v>212.46868051133183</v>
      </c>
      <c r="N193" s="3">
        <f>((N$177-$H$5)/1000)*$R$54*(($C$9/70)^$AD$54)</f>
        <v>239.02726557524826</v>
      </c>
      <c r="O193" s="3">
        <f>((O$177-$H$5)/1000)*$R$54*(($C$9/70)^$AD$54)</f>
        <v>265.58585063916473</v>
      </c>
      <c r="P193" s="3">
        <f>((P$177-$H$5)/1000)*$R$54*(($C$9/70)^$AD$54)</f>
        <v>292.14443570308123</v>
      </c>
      <c r="Q193" s="3">
        <f>((Q$177-$H$5)/1000)*$R$54*(($C$9/70)^$AD$54)</f>
        <v>318.70302076699767</v>
      </c>
      <c r="R193" s="3">
        <f>((R$177-$H$5)/1000)*$R$54*(($C$9/70)^$AD$54)</f>
        <v>345.26160583091422</v>
      </c>
      <c r="S193" s="3">
        <f>((S$177-$H$5)/1000)*$R$54*(($C$9/70)^$AD$54)</f>
        <v>371.8201908948306</v>
      </c>
      <c r="T193" s="3">
        <f>((T$177-$H$5)/1000)*$R$54*(($C$9/70)^$AD$54)</f>
        <v>398.37877595874716</v>
      </c>
      <c r="U193" s="3">
        <f>((U$177-$H$5)/1000)*$R$54*(($C$9/70)^$AD$54)</f>
        <v>424.93736102266365</v>
      </c>
      <c r="V193" s="3">
        <f>((V$177-$H$5)/1000)*$R$54*(($C$9/70)^$AD$54)</f>
        <v>451.49594608658003</v>
      </c>
      <c r="W193" s="3">
        <f>((W$177-$H$5)/1000)*$R$54*(($C$9/70)^$AD$54)</f>
        <v>478.05453115049653</v>
      </c>
      <c r="X193" s="3">
        <f>((X$177-$H$5)/1000)*$R$54*(($C$9/70)^$AD$54)</f>
        <v>504.61311621441297</v>
      </c>
      <c r="Y193" s="3">
        <f>((Y$177-$H$5)/1000)*$R$54*(($C$9/70)^$AD$54)</f>
        <v>531.17170127832946</v>
      </c>
      <c r="Z193" s="3">
        <f>((Z$177-$H$5)/1000)*$R$54*(($C$9/70)^$AD$54)</f>
        <v>557.73028634224602</v>
      </c>
      <c r="AA193" s="3">
        <f>((AA$177-$H$5)/1000)*$R$54*(($C$9/70)^$AD$54)</f>
        <v>584.28887140616246</v>
      </c>
      <c r="AB193" s="3">
        <f>((AB$177-$H$5)/1000)*$R$54*(($C$9/70)^$AD$54)</f>
        <v>610.84745647007878</v>
      </c>
      <c r="AC193" s="3">
        <f>((AC$177-$H$5)/1000)*$R$54*(($C$9/70)^$AD$54)</f>
        <v>637.40604153399534</v>
      </c>
      <c r="AD193" s="3">
        <f>((AD$177-$H$5)/1000)*$R$54*(($C$9/70)^$AD$54)</f>
        <v>663.96462659791189</v>
      </c>
      <c r="AE193" s="3">
        <f>((AE$177-$H$5)/1000)*$R$54*(($C$9/70)^$AD$54)</f>
        <v>690.52321166182844</v>
      </c>
      <c r="AF193" s="3">
        <f>((AF$177-$H$5)/1000)*$R$54*(($C$9/70)^$AD$54)</f>
        <v>717.08179672574488</v>
      </c>
      <c r="AG193" s="3">
        <f>((AG$177-$H$5)/1000)*$R$54*(($C$9/70)^$AD$54)</f>
        <v>743.64038178966121</v>
      </c>
      <c r="AH193" s="3">
        <f>((AH$177-$H$5)/1000)*$R$54*(($C$9/70)^$AD$54)</f>
        <v>770.19896685357776</v>
      </c>
      <c r="AI193" s="3">
        <f>((AI$177-$H$5)/1000)*$R$54*(($C$9/70)^$AD$54)</f>
        <v>796.75755191749431</v>
      </c>
      <c r="AJ193" s="3">
        <f>((AJ$177-$H$5)/1000)*$R$54*(($C$9/70)^$AD$54)</f>
        <v>823.31613698141075</v>
      </c>
      <c r="AK193" s="3">
        <f>((AK$177-$H$5)/1000)*$R$54*(($C$9/70)^$AD$54)</f>
        <v>849.8747220453273</v>
      </c>
      <c r="AL193" s="3">
        <f>((AL$177-$H$5)/1000)*$R$54*(($C$9/70)^$AD$54)</f>
        <v>876.43330710924363</v>
      </c>
      <c r="AM193" s="3">
        <f>((AM$177-$H$5)/1000)*$R$54*(($C$9/70)^$AD$54)</f>
        <v>902.99189217316007</v>
      </c>
      <c r="AN193" s="3">
        <f>((AN$177-$H$5)/1000)*$R$54*(($C$9/70)^$AD$54)</f>
        <v>929.55047723707662</v>
      </c>
      <c r="AO193" s="3">
        <f>((AO$177-$H$5)/1000)*$R$54*(($C$9/70)^$AD$54)</f>
        <v>956.10906230099306</v>
      </c>
      <c r="AP193" s="3">
        <f>((AP$177-$H$5)/1000)*$R$54*(($C$9/70)^$AD$54)</f>
        <v>982.66764736490961</v>
      </c>
      <c r="AQ193" s="3">
        <f>((AQ$177-$H$5)/1000)*$R$54*(($C$9/70)^$AD$54)</f>
        <v>1009.2262324288259</v>
      </c>
      <c r="AR193" s="3">
        <f>((AR$177-$H$5)/1000)*$R$54*(($C$9/70)^$AD$54)</f>
        <v>1035.7848174927424</v>
      </c>
      <c r="AS193" s="3">
        <f>((AS$177-$H$5)/1000)*$R$54*(($C$9/70)^$AD$54)</f>
        <v>1062.3434025566589</v>
      </c>
      <c r="AT193" s="3">
        <f>((AT$177-$H$5)/1000)*$R$54*(($C$9/70)^$AD$54)</f>
        <v>1088.9019876205753</v>
      </c>
      <c r="AU193" s="3">
        <f>((AU$177-$H$5)/1000)*$R$54*(($C$9/70)^$AD$54)</f>
        <v>1115.460572684492</v>
      </c>
      <c r="AV193" s="3">
        <f>((AV$177-$H$5)/1000)*$R$54*(($C$9/70)^$AD$54)</f>
        <v>1142.0191577484084</v>
      </c>
      <c r="AW193" s="3">
        <f>((AW$177-$H$5)/1000)*$R$54*(($C$9/70)^$AD$54)</f>
        <v>1168.5777428123249</v>
      </c>
      <c r="AX193" s="3">
        <f>((AX$177-$H$5)/1000)*$R$54*(($C$9/70)^$AD$54)</f>
        <v>1195.1363278762412</v>
      </c>
      <c r="AY193" s="3">
        <f>((AY$177-$H$5)/1000)*$R$54*(($C$9/70)^$AD$54)</f>
        <v>1221.6949129401576</v>
      </c>
      <c r="AZ193" s="3">
        <f>((AZ$177-$H$5)/1000)*$R$54*(($C$9/70)^$AD$54)</f>
        <v>1248.2534980040743</v>
      </c>
      <c r="BA193" s="3">
        <f>((BA$177-$H$5)/1000)*$R$54*(($C$9/70)^$AD$54)</f>
        <v>1274.8120830679907</v>
      </c>
      <c r="BB193" s="3">
        <f>((BB$177-$H$5)/1000)*$R$54*(($C$9/70)^$AD$54)</f>
        <v>1301.3706681319072</v>
      </c>
      <c r="BC193" s="3">
        <f>((BC$177-$H$5)/1000)*$R$54*(($C$9/70)^$AD$54)</f>
        <v>1327.9292531958238</v>
      </c>
      <c r="BD193" s="3">
        <f>((BD$177-$H$5)/1000)*$R$54*(($C$9/70)^$AD$54)</f>
        <v>1354.4878382597401</v>
      </c>
      <c r="BE193" s="3">
        <f>((BE$177-$H$5)/1000)*$R$54*(($C$9/70)^$AD$54)</f>
        <v>1381.0464233236569</v>
      </c>
      <c r="BF193" s="3">
        <f>((BF$177-$H$5)/1000)*$R$54*(($C$9/70)^$AD$54)</f>
        <v>1407.6050083875732</v>
      </c>
    </row>
    <row r="194" spans="2:58" hidden="1" x14ac:dyDescent="0.25">
      <c r="B194" s="14" t="s">
        <v>13</v>
      </c>
      <c r="C194" s="13"/>
      <c r="D194" s="12"/>
      <c r="E194" s="12"/>
      <c r="F194" s="12"/>
      <c r="G194" s="12"/>
      <c r="H194" s="11">
        <f>((H$177-$H$5)/1000)*$K$55*(($C$9/70)^$W$55)</f>
        <v>32.94198624667073</v>
      </c>
      <c r="I194" s="11">
        <f>((I$177-$H$5)/1000)*$K$55*(($C$9/70)^$W$55)</f>
        <v>43.922648328894304</v>
      </c>
      <c r="J194" s="11">
        <f>((J$177-$H$5)/1000)*$K$55*(($C$9/70)^$W$55)</f>
        <v>54.903310411117879</v>
      </c>
      <c r="K194" s="11">
        <f>((K$177-$H$5)/1000)*$K$55*(($C$9/70)^$W$55)</f>
        <v>65.88397249334146</v>
      </c>
      <c r="L194" s="11">
        <f>((L$177-$H$5)/1000)*$K$55*(($C$9/70)^$W$55)</f>
        <v>76.86463457556502</v>
      </c>
      <c r="M194" s="11">
        <f>((M$177-$H$5)/1000)*$K$55*(($C$9/70)^$W$55)</f>
        <v>87.845296657788609</v>
      </c>
      <c r="N194" s="11">
        <f>((N$177-$H$5)/1000)*$K$55*(($C$9/70)^$W$55)</f>
        <v>98.825958740012197</v>
      </c>
      <c r="O194" s="11">
        <f>((O$177-$H$5)/1000)*$K$55*(($C$9/70)^$W$55)</f>
        <v>109.80662082223576</v>
      </c>
      <c r="P194" s="11">
        <f>((P$177-$H$5)/1000)*$K$55*(($C$9/70)^$W$55)</f>
        <v>120.78728290445935</v>
      </c>
      <c r="Q194" s="11">
        <f>((Q$177-$H$5)/1000)*$K$55*(($C$9/70)^$W$55)</f>
        <v>131.76794498668292</v>
      </c>
      <c r="R194" s="11">
        <f>((R$177-$H$5)/1000)*$K$55*(($C$9/70)^$W$55)</f>
        <v>142.74860706890649</v>
      </c>
      <c r="S194" s="11">
        <f>((S$177-$H$5)/1000)*$K$55*(($C$9/70)^$W$55)</f>
        <v>153.72926915113004</v>
      </c>
      <c r="T194" s="11">
        <f>((T$177-$H$5)/1000)*$K$55*(($C$9/70)^$W$55)</f>
        <v>164.70993123335364</v>
      </c>
      <c r="U194" s="11">
        <f>((U$177-$H$5)/1000)*$K$55*(($C$9/70)^$W$55)</f>
        <v>175.69059331557722</v>
      </c>
      <c r="V194" s="11">
        <f>((V$177-$H$5)/1000)*$K$55*(($C$9/70)^$W$55)</f>
        <v>186.67125539780079</v>
      </c>
      <c r="W194" s="11">
        <f>((W$177-$H$5)/1000)*$K$55*(($C$9/70)^$W$55)</f>
        <v>197.65191748002439</v>
      </c>
      <c r="X194" s="11">
        <f>((X$177-$H$5)/1000)*$K$55*(($C$9/70)^$W$55)</f>
        <v>208.63257956224794</v>
      </c>
      <c r="Y194" s="11">
        <f>((Y$177-$H$5)/1000)*$K$55*(($C$9/70)^$W$55)</f>
        <v>219.61324164447151</v>
      </c>
      <c r="Z194" s="11">
        <f>((Z$177-$H$5)/1000)*$K$55*(($C$9/70)^$W$55)</f>
        <v>230.59390372669512</v>
      </c>
      <c r="AA194" s="11">
        <f>((AA$177-$H$5)/1000)*$K$55*(($C$9/70)^$W$55)</f>
        <v>241.57456580891869</v>
      </c>
      <c r="AB194" s="11">
        <f>((AB$177-$H$5)/1000)*$K$55*(($C$9/70)^$W$55)</f>
        <v>252.55522789114224</v>
      </c>
      <c r="AC194" s="11">
        <f>((AC$177-$H$5)/1000)*$K$55*(($C$9/70)^$W$55)</f>
        <v>263.53588997336584</v>
      </c>
      <c r="AD194" s="11">
        <f>((AD$177-$H$5)/1000)*$K$55*(($C$9/70)^$W$55)</f>
        <v>274.51655205558944</v>
      </c>
      <c r="AE194" s="11">
        <f>((AE$177-$H$5)/1000)*$K$55*(($C$9/70)^$W$55)</f>
        <v>285.49721413781299</v>
      </c>
      <c r="AF194" s="11">
        <f>((AF$177-$H$5)/1000)*$K$55*(($C$9/70)^$W$55)</f>
        <v>296.47787622003659</v>
      </c>
      <c r="AG194" s="11">
        <f>((AG$177-$H$5)/1000)*$K$55*(($C$9/70)^$W$55)</f>
        <v>307.45853830226008</v>
      </c>
      <c r="AH194" s="11">
        <f>((AH$177-$H$5)/1000)*$K$55*(($C$9/70)^$W$55)</f>
        <v>318.43920038448368</v>
      </c>
      <c r="AI194" s="11">
        <f>((AI$177-$H$5)/1000)*$K$55*(($C$9/70)^$W$55)</f>
        <v>329.41986246670729</v>
      </c>
      <c r="AJ194" s="11">
        <f>((AJ$177-$H$5)/1000)*$K$55*(($C$9/70)^$W$55)</f>
        <v>340.40052454893083</v>
      </c>
      <c r="AK194" s="11">
        <f>((AK$177-$H$5)/1000)*$K$55*(($C$9/70)^$W$55)</f>
        <v>351.38118663115443</v>
      </c>
      <c r="AL194" s="11">
        <f>((AL$177-$H$5)/1000)*$K$55*(($C$9/70)^$W$55)</f>
        <v>362.36184871337804</v>
      </c>
      <c r="AM194" s="11">
        <f>((AM$177-$H$5)/1000)*$K$55*(($C$9/70)^$W$55)</f>
        <v>373.34251079560158</v>
      </c>
      <c r="AN194" s="11">
        <f>((AN$177-$H$5)/1000)*$K$55*(($C$9/70)^$W$55)</f>
        <v>384.32317287782519</v>
      </c>
      <c r="AO194" s="11">
        <f>((AO$177-$H$5)/1000)*$K$55*(($C$9/70)^$W$55)</f>
        <v>395.30383496004879</v>
      </c>
      <c r="AP194" s="11">
        <f>((AP$177-$H$5)/1000)*$K$55*(($C$9/70)^$W$55)</f>
        <v>406.28449704227239</v>
      </c>
      <c r="AQ194" s="11">
        <f>((AQ$177-$H$5)/1000)*$K$55*(($C$9/70)^$W$55)</f>
        <v>417.26515912449588</v>
      </c>
      <c r="AR194" s="11">
        <f>((AR$177-$H$5)/1000)*$K$55*(($C$9/70)^$W$55)</f>
        <v>428.24582120671948</v>
      </c>
      <c r="AS194" s="11">
        <f>((AS$177-$H$5)/1000)*$K$55*(($C$9/70)^$W$55)</f>
        <v>439.22648328894303</v>
      </c>
      <c r="AT194" s="11">
        <f>((AT$177-$H$5)/1000)*$K$55*(($C$9/70)^$W$55)</f>
        <v>450.20714537116658</v>
      </c>
      <c r="AU194" s="11">
        <f>((AU$177-$H$5)/1000)*$K$55*(($C$9/70)^$W$55)</f>
        <v>461.18780745339023</v>
      </c>
      <c r="AV194" s="11">
        <f>((AV$177-$H$5)/1000)*$K$55*(($C$9/70)^$W$55)</f>
        <v>472.16846953561372</v>
      </c>
      <c r="AW194" s="11">
        <f>((AW$177-$H$5)/1000)*$K$55*(($C$9/70)^$W$55)</f>
        <v>483.14913161783738</v>
      </c>
      <c r="AX194" s="11">
        <f>((AX$177-$H$5)/1000)*$K$55*(($C$9/70)^$W$55)</f>
        <v>494.12979370006093</v>
      </c>
      <c r="AY194" s="11">
        <f>((AY$177-$H$5)/1000)*$K$55*(($C$9/70)^$W$55)</f>
        <v>505.11045578228448</v>
      </c>
      <c r="AZ194" s="11">
        <f>((AZ$177-$H$5)/1000)*$K$55*(($C$9/70)^$W$55)</f>
        <v>516.09111786450808</v>
      </c>
      <c r="BA194" s="11">
        <f>((BA$177-$H$5)/1000)*$K$55*(($C$9/70)^$W$55)</f>
        <v>527.07177994673168</v>
      </c>
      <c r="BB194" s="11">
        <f>((BB$177-$H$5)/1000)*$K$55*(($C$9/70)^$W$55)</f>
        <v>538.05244202895528</v>
      </c>
      <c r="BC194" s="11">
        <f>((BC$177-$H$5)/1000)*$K$55*(($C$9/70)^$W$55)</f>
        <v>549.03310411117889</v>
      </c>
      <c r="BD194" s="11">
        <f>((BD$177-$H$5)/1000)*$K$55*(($C$9/70)^$W$55)</f>
        <v>560.01376619340238</v>
      </c>
      <c r="BE194" s="11">
        <f>((BE$177-$H$5)/1000)*$K$55*(($C$9/70)^$W$55)</f>
        <v>570.99442827562598</v>
      </c>
      <c r="BF194" s="11">
        <f>((BF$177-$H$5)/1000)*$K$55*(($C$9/70)^$W$55)</f>
        <v>581.97509035784947</v>
      </c>
    </row>
    <row r="195" spans="2:58" hidden="1" x14ac:dyDescent="0.25">
      <c r="B195" s="10" t="s">
        <v>12</v>
      </c>
      <c r="C195" s="9"/>
      <c r="D195" s="8"/>
      <c r="E195" s="8"/>
      <c r="F195" s="8"/>
      <c r="G195" s="8"/>
      <c r="H195" s="7">
        <f>((H$177-$H$5)/1000)*$L$55*(($C$9/70)^$X$55)</f>
        <v>40.039875325490371</v>
      </c>
      <c r="I195" s="7">
        <f>((I$177-$H$5)/1000)*$L$55*(($C$9/70)^$X$55)</f>
        <v>53.386500433987159</v>
      </c>
      <c r="J195" s="7">
        <f>((J$177-$H$5)/1000)*$L$55*(($C$9/70)^$X$55)</f>
        <v>66.733125542483947</v>
      </c>
      <c r="K195" s="7">
        <f>((K$177-$H$5)/1000)*$L$55*(($C$9/70)^$X$55)</f>
        <v>80.079750650980742</v>
      </c>
      <c r="L195" s="7">
        <f>((L$177-$H$5)/1000)*$L$55*(($C$9/70)^$X$55)</f>
        <v>93.426375759477523</v>
      </c>
      <c r="M195" s="7">
        <f>((M$177-$H$5)/1000)*$L$55*(($C$9/70)^$X$55)</f>
        <v>106.77300086797432</v>
      </c>
      <c r="N195" s="7">
        <f>((N$177-$H$5)/1000)*$L$55*(($C$9/70)^$X$55)</f>
        <v>120.11962597647111</v>
      </c>
      <c r="O195" s="7">
        <f>((O$177-$H$5)/1000)*$L$55*(($C$9/70)^$X$55)</f>
        <v>133.46625108496789</v>
      </c>
      <c r="P195" s="7">
        <f>((P$177-$H$5)/1000)*$L$55*(($C$9/70)^$X$55)</f>
        <v>146.81287619346469</v>
      </c>
      <c r="Q195" s="7">
        <f>((Q$177-$H$5)/1000)*$L$55*(($C$9/70)^$X$55)</f>
        <v>160.15950130196148</v>
      </c>
      <c r="R195" s="7">
        <f>((R$177-$H$5)/1000)*$L$55*(($C$9/70)^$X$55)</f>
        <v>173.50612641045825</v>
      </c>
      <c r="S195" s="7">
        <f>((S$177-$H$5)/1000)*$L$55*(($C$9/70)^$X$55)</f>
        <v>186.85275151895505</v>
      </c>
      <c r="T195" s="7">
        <f>((T$177-$H$5)/1000)*$L$55*(($C$9/70)^$X$55)</f>
        <v>200.19937662745187</v>
      </c>
      <c r="U195" s="7">
        <f>((U$177-$H$5)/1000)*$L$55*(($C$9/70)^$X$55)</f>
        <v>213.54600173594864</v>
      </c>
      <c r="V195" s="7">
        <f>((V$177-$H$5)/1000)*$L$55*(($C$9/70)^$X$55)</f>
        <v>226.89262684444543</v>
      </c>
      <c r="W195" s="7">
        <f>((W$177-$H$5)/1000)*$L$55*(($C$9/70)^$X$55)</f>
        <v>240.23925195294223</v>
      </c>
      <c r="X195" s="7">
        <f>((X$177-$H$5)/1000)*$L$55*(($C$9/70)^$X$55)</f>
        <v>253.58587706143899</v>
      </c>
      <c r="Y195" s="7">
        <f>((Y$177-$H$5)/1000)*$L$55*(($C$9/70)^$X$55)</f>
        <v>266.93250216993579</v>
      </c>
      <c r="Z195" s="7">
        <f>((Z$177-$H$5)/1000)*$L$55*(($C$9/70)^$X$55)</f>
        <v>280.27912727843261</v>
      </c>
      <c r="AA195" s="7">
        <f>((AA$177-$H$5)/1000)*$L$55*(($C$9/70)^$X$55)</f>
        <v>293.62575238692938</v>
      </c>
      <c r="AB195" s="7">
        <f>((AB$177-$H$5)/1000)*$L$55*(($C$9/70)^$X$55)</f>
        <v>306.97237749542614</v>
      </c>
      <c r="AC195" s="7">
        <f>((AC$177-$H$5)/1000)*$L$55*(($C$9/70)^$X$55)</f>
        <v>320.31900260392297</v>
      </c>
      <c r="AD195" s="7">
        <f>((AD$177-$H$5)/1000)*$L$55*(($C$9/70)^$X$55)</f>
        <v>333.66562771241973</v>
      </c>
      <c r="AE195" s="7">
        <f>((AE$177-$H$5)/1000)*$L$55*(($C$9/70)^$X$55)</f>
        <v>347.0122528209165</v>
      </c>
      <c r="AF195" s="7">
        <f>((AF$177-$H$5)/1000)*$L$55*(($C$9/70)^$X$55)</f>
        <v>360.35887792941338</v>
      </c>
      <c r="AG195" s="7">
        <f>((AG$177-$H$5)/1000)*$L$55*(($C$9/70)^$X$55)</f>
        <v>373.70550303791009</v>
      </c>
      <c r="AH195" s="7">
        <f>((AH$177-$H$5)/1000)*$L$55*(($C$9/70)^$X$55)</f>
        <v>387.05212814640686</v>
      </c>
      <c r="AI195" s="7">
        <f>((AI$177-$H$5)/1000)*$L$55*(($C$9/70)^$X$55)</f>
        <v>400.39875325490374</v>
      </c>
      <c r="AJ195" s="7">
        <f>((AJ$177-$H$5)/1000)*$L$55*(($C$9/70)^$X$55)</f>
        <v>413.7453783634005</v>
      </c>
      <c r="AK195" s="7">
        <f>((AK$177-$H$5)/1000)*$L$55*(($C$9/70)^$X$55)</f>
        <v>427.09200347189727</v>
      </c>
      <c r="AL195" s="7">
        <f>((AL$177-$H$5)/1000)*$L$55*(($C$9/70)^$X$55)</f>
        <v>440.43862858039404</v>
      </c>
      <c r="AM195" s="7">
        <f>((AM$177-$H$5)/1000)*$L$55*(($C$9/70)^$X$55)</f>
        <v>453.78525368889086</v>
      </c>
      <c r="AN195" s="7">
        <f>((AN$177-$H$5)/1000)*$L$55*(($C$9/70)^$X$55)</f>
        <v>467.13187879738763</v>
      </c>
      <c r="AO195" s="7">
        <f>((AO$177-$H$5)/1000)*$L$55*(($C$9/70)^$X$55)</f>
        <v>480.47850390588445</v>
      </c>
      <c r="AP195" s="7">
        <f>((AP$177-$H$5)/1000)*$L$55*(($C$9/70)^$X$55)</f>
        <v>493.82512901438128</v>
      </c>
      <c r="AQ195" s="7">
        <f>((AQ$177-$H$5)/1000)*$L$55*(($C$9/70)^$X$55)</f>
        <v>507.17175412287799</v>
      </c>
      <c r="AR195" s="7">
        <f>((AR$177-$H$5)/1000)*$L$55*(($C$9/70)^$X$55)</f>
        <v>520.51837923137487</v>
      </c>
      <c r="AS195" s="7">
        <f>((AS$177-$H$5)/1000)*$L$55*(($C$9/70)^$X$55)</f>
        <v>533.86500433987158</v>
      </c>
      <c r="AT195" s="7">
        <f>((AT$177-$H$5)/1000)*$L$55*(($C$9/70)^$X$55)</f>
        <v>547.21162944836829</v>
      </c>
      <c r="AU195" s="7">
        <f>((AU$177-$H$5)/1000)*$L$55*(($C$9/70)^$X$55)</f>
        <v>560.55825455686522</v>
      </c>
      <c r="AV195" s="7">
        <f>((AV$177-$H$5)/1000)*$L$55*(($C$9/70)^$X$55)</f>
        <v>573.90487966536193</v>
      </c>
      <c r="AW195" s="7">
        <f>((AW$177-$H$5)/1000)*$L$55*(($C$9/70)^$X$55)</f>
        <v>587.25150477385876</v>
      </c>
      <c r="AX195" s="7">
        <f>((AX$177-$H$5)/1000)*$L$55*(($C$9/70)^$X$55)</f>
        <v>600.59812988235558</v>
      </c>
      <c r="AY195" s="7">
        <f>((AY$177-$H$5)/1000)*$L$55*(($C$9/70)^$X$55)</f>
        <v>613.94475499085229</v>
      </c>
      <c r="AZ195" s="7">
        <f>((AZ$177-$H$5)/1000)*$L$55*(($C$9/70)^$X$55)</f>
        <v>627.29138009934911</v>
      </c>
      <c r="BA195" s="7">
        <f>((BA$177-$H$5)/1000)*$L$55*(($C$9/70)^$X$55)</f>
        <v>640.63800520784594</v>
      </c>
      <c r="BB195" s="7">
        <f>((BB$177-$H$5)/1000)*$L$55*(($C$9/70)^$X$55)</f>
        <v>653.98463031634276</v>
      </c>
      <c r="BC195" s="7">
        <f>((BC$177-$H$5)/1000)*$L$55*(($C$9/70)^$X$55)</f>
        <v>667.33125542483947</v>
      </c>
      <c r="BD195" s="7">
        <f>((BD$177-$H$5)/1000)*$L$55*(($C$9/70)^$X$55)</f>
        <v>680.67788053333618</v>
      </c>
      <c r="BE195" s="7">
        <f>((BE$177-$H$5)/1000)*$L$55*(($C$9/70)^$X$55)</f>
        <v>694.024505641833</v>
      </c>
      <c r="BF195" s="7">
        <f>((BF$177-$H$5)/1000)*$L$55*(($C$9/70)^$X$55)</f>
        <v>707.37113075032994</v>
      </c>
    </row>
    <row r="196" spans="2:58" hidden="1" x14ac:dyDescent="0.25">
      <c r="B196" s="10" t="s">
        <v>11</v>
      </c>
      <c r="C196" s="9"/>
      <c r="D196" s="8"/>
      <c r="E196" s="8"/>
      <c r="F196" s="8"/>
      <c r="G196" s="8"/>
      <c r="H196" s="7">
        <f>((H$177-$H$5)/1000)*$M$55*(($C$9/70)^$Y$55)</f>
        <v>50.591429116098091</v>
      </c>
      <c r="I196" s="7">
        <f>((I$177-$H$5)/1000)*$M$55*(($C$9/70)^$Y$55)</f>
        <v>67.455238821464121</v>
      </c>
      <c r="J196" s="7">
        <f>((J$177-$H$5)/1000)*$M$55*(($C$9/70)^$Y$55)</f>
        <v>84.319048526830144</v>
      </c>
      <c r="K196" s="7">
        <f>((K$177-$H$5)/1000)*$M$55*(($C$9/70)^$Y$55)</f>
        <v>101.18285823219618</v>
      </c>
      <c r="L196" s="7">
        <f>((L$177-$H$5)/1000)*$M$55*(($C$9/70)^$Y$55)</f>
        <v>118.0466679375622</v>
      </c>
      <c r="M196" s="7">
        <f>((M$177-$H$5)/1000)*$M$55*(($C$9/70)^$Y$55)</f>
        <v>134.91047764292824</v>
      </c>
      <c r="N196" s="7">
        <f>((N$177-$H$5)/1000)*$M$55*(($C$9/70)^$Y$55)</f>
        <v>151.77428734829428</v>
      </c>
      <c r="O196" s="7">
        <f>((O$177-$H$5)/1000)*$M$55*(($C$9/70)^$Y$55)</f>
        <v>168.63809705366029</v>
      </c>
      <c r="P196" s="7">
        <f>((P$177-$H$5)/1000)*$M$55*(($C$9/70)^$Y$55)</f>
        <v>185.50190675902633</v>
      </c>
      <c r="Q196" s="7">
        <f>((Q$177-$H$5)/1000)*$M$55*(($C$9/70)^$Y$55)</f>
        <v>202.36571646439236</v>
      </c>
      <c r="R196" s="7">
        <f>((R$177-$H$5)/1000)*$M$55*(($C$9/70)^$Y$55)</f>
        <v>219.2295261697584</v>
      </c>
      <c r="S196" s="7">
        <f>((S$177-$H$5)/1000)*$M$55*(($C$9/70)^$Y$55)</f>
        <v>236.09333587512441</v>
      </c>
      <c r="T196" s="7">
        <f>((T$177-$H$5)/1000)*$M$55*(($C$9/70)^$Y$55)</f>
        <v>252.95714558049045</v>
      </c>
      <c r="U196" s="7">
        <f>((U$177-$H$5)/1000)*$M$55*(($C$9/70)^$Y$55)</f>
        <v>269.82095528585648</v>
      </c>
      <c r="V196" s="7">
        <f>((V$177-$H$5)/1000)*$M$55*(($C$9/70)^$Y$55)</f>
        <v>286.68476499122249</v>
      </c>
      <c r="W196" s="7">
        <f>((W$177-$H$5)/1000)*$M$55*(($C$9/70)^$Y$55)</f>
        <v>303.54857469658856</v>
      </c>
      <c r="X196" s="7">
        <f>((X$177-$H$5)/1000)*$M$55*(($C$9/70)^$Y$55)</f>
        <v>320.41238440195457</v>
      </c>
      <c r="Y196" s="7">
        <f>((Y$177-$H$5)/1000)*$M$55*(($C$9/70)^$Y$55)</f>
        <v>337.27619410732058</v>
      </c>
      <c r="Z196" s="7">
        <f>((Z$177-$H$5)/1000)*$M$55*(($C$9/70)^$Y$55)</f>
        <v>354.14000381268664</v>
      </c>
      <c r="AA196" s="7">
        <f>((AA$177-$H$5)/1000)*$M$55*(($C$9/70)^$Y$55)</f>
        <v>371.00381351805265</v>
      </c>
      <c r="AB196" s="7">
        <f>((AB$177-$H$5)/1000)*$M$55*(($C$9/70)^$Y$55)</f>
        <v>387.86762322341872</v>
      </c>
      <c r="AC196" s="7">
        <f>((AC$177-$H$5)/1000)*$M$55*(($C$9/70)^$Y$55)</f>
        <v>404.73143292878473</v>
      </c>
      <c r="AD196" s="7">
        <f>((AD$177-$H$5)/1000)*$M$55*(($C$9/70)^$Y$55)</f>
        <v>421.59524263415074</v>
      </c>
      <c r="AE196" s="7">
        <f>((AE$177-$H$5)/1000)*$M$55*(($C$9/70)^$Y$55)</f>
        <v>438.4590523395168</v>
      </c>
      <c r="AF196" s="7">
        <f>((AF$177-$H$5)/1000)*$M$55*(($C$9/70)^$Y$55)</f>
        <v>455.32286204488281</v>
      </c>
      <c r="AG196" s="7">
        <f>((AG$177-$H$5)/1000)*$M$55*(($C$9/70)^$Y$55)</f>
        <v>472.18667175024882</v>
      </c>
      <c r="AH196" s="7">
        <f>((AH$177-$H$5)/1000)*$M$55*(($C$9/70)^$Y$55)</f>
        <v>489.05048145561489</v>
      </c>
      <c r="AI196" s="7">
        <f>((AI$177-$H$5)/1000)*$M$55*(($C$9/70)^$Y$55)</f>
        <v>505.91429116098089</v>
      </c>
      <c r="AJ196" s="7">
        <f>((AJ$177-$H$5)/1000)*$M$55*(($C$9/70)^$Y$55)</f>
        <v>522.7781008663469</v>
      </c>
      <c r="AK196" s="7">
        <f>((AK$177-$H$5)/1000)*$M$55*(($C$9/70)^$Y$55)</f>
        <v>539.64191057171297</v>
      </c>
      <c r="AL196" s="7">
        <f>((AL$177-$H$5)/1000)*$M$55*(($C$9/70)^$Y$55)</f>
        <v>556.50572027707904</v>
      </c>
      <c r="AM196" s="7">
        <f>((AM$177-$H$5)/1000)*$M$55*(($C$9/70)^$Y$55)</f>
        <v>573.36952998244499</v>
      </c>
      <c r="AN196" s="7">
        <f>((AN$177-$H$5)/1000)*$M$55*(($C$9/70)^$Y$55)</f>
        <v>590.23333968781105</v>
      </c>
      <c r="AO196" s="7">
        <f>((AO$177-$H$5)/1000)*$M$55*(($C$9/70)^$Y$55)</f>
        <v>607.09714939317712</v>
      </c>
      <c r="AP196" s="7">
        <f>((AP$177-$H$5)/1000)*$M$55*(($C$9/70)^$Y$55)</f>
        <v>623.96095909854307</v>
      </c>
      <c r="AQ196" s="7">
        <f>((AQ$177-$H$5)/1000)*$M$55*(($C$9/70)^$Y$55)</f>
        <v>640.82476880390914</v>
      </c>
      <c r="AR196" s="7">
        <f>((AR$177-$H$5)/1000)*$M$55*(($C$9/70)^$Y$55)</f>
        <v>657.6885785092752</v>
      </c>
      <c r="AS196" s="7">
        <f>((AS$177-$H$5)/1000)*$M$55*(($C$9/70)^$Y$55)</f>
        <v>674.55238821464116</v>
      </c>
      <c r="AT196" s="7">
        <f>((AT$177-$H$5)/1000)*$M$55*(($C$9/70)^$Y$55)</f>
        <v>691.41619792000722</v>
      </c>
      <c r="AU196" s="7">
        <f>((AU$177-$H$5)/1000)*$M$55*(($C$9/70)^$Y$55)</f>
        <v>708.28000762537329</v>
      </c>
      <c r="AV196" s="7">
        <f>((AV$177-$H$5)/1000)*$M$55*(($C$9/70)^$Y$55)</f>
        <v>725.14381733073924</v>
      </c>
      <c r="AW196" s="7">
        <f>((AW$177-$H$5)/1000)*$M$55*(($C$9/70)^$Y$55)</f>
        <v>742.0076270361053</v>
      </c>
      <c r="AX196" s="7">
        <f>((AX$177-$H$5)/1000)*$M$55*(($C$9/70)^$Y$55)</f>
        <v>758.87143674147137</v>
      </c>
      <c r="AY196" s="7">
        <f>((AY$177-$H$5)/1000)*$M$55*(($C$9/70)^$Y$55)</f>
        <v>775.73524644683744</v>
      </c>
      <c r="AZ196" s="7">
        <f>((AZ$177-$H$5)/1000)*$M$55*(($C$9/70)^$Y$55)</f>
        <v>792.59905615220339</v>
      </c>
      <c r="BA196" s="7">
        <f>((BA$177-$H$5)/1000)*$M$55*(($C$9/70)^$Y$55)</f>
        <v>809.46286585756945</v>
      </c>
      <c r="BB196" s="7">
        <f>((BB$177-$H$5)/1000)*$M$55*(($C$9/70)^$Y$55)</f>
        <v>826.32667556293552</v>
      </c>
      <c r="BC196" s="7">
        <f>((BC$177-$H$5)/1000)*$M$55*(($C$9/70)^$Y$55)</f>
        <v>843.19048526830147</v>
      </c>
      <c r="BD196" s="7">
        <f>((BD$177-$H$5)/1000)*$M$55*(($C$9/70)^$Y$55)</f>
        <v>860.05429497366754</v>
      </c>
      <c r="BE196" s="7">
        <f>((BE$177-$H$5)/1000)*$M$55*(($C$9/70)^$Y$55)</f>
        <v>876.9181046790336</v>
      </c>
      <c r="BF196" s="7">
        <f>((BF$177-$H$5)/1000)*$M$55*(($C$9/70)^$Y$55)</f>
        <v>893.78191438439956</v>
      </c>
    </row>
    <row r="197" spans="2:58" hidden="1" x14ac:dyDescent="0.25">
      <c r="B197" s="10" t="s">
        <v>10</v>
      </c>
      <c r="C197" s="9"/>
      <c r="D197" s="8"/>
      <c r="E197" s="8"/>
      <c r="F197" s="8"/>
      <c r="G197" s="8"/>
      <c r="H197" s="7">
        <f>((H$177-$H$5)/1000)*$N$55*(($C$9/70)^$Z$55)</f>
        <v>54.190321760186784</v>
      </c>
      <c r="I197" s="7">
        <f>((I$177-$H$5)/1000)*$N$55*(($C$9/70)^$Z$55)</f>
        <v>72.253762346915707</v>
      </c>
      <c r="J197" s="7">
        <f>((J$177-$H$5)/1000)*$N$55*(($C$9/70)^$Z$55)</f>
        <v>90.317202933644637</v>
      </c>
      <c r="K197" s="7">
        <f>((K$177-$H$5)/1000)*$N$55*(($C$9/70)^$Z$55)</f>
        <v>108.38064352037357</v>
      </c>
      <c r="L197" s="7">
        <f>((L$177-$H$5)/1000)*$N$55*(($C$9/70)^$Z$55)</f>
        <v>126.44408410710248</v>
      </c>
      <c r="M197" s="7">
        <f>((M$177-$H$5)/1000)*$N$55*(($C$9/70)^$Z$55)</f>
        <v>144.50752469383141</v>
      </c>
      <c r="N197" s="7">
        <f>((N$177-$H$5)/1000)*$N$55*(($C$9/70)^$Z$55)</f>
        <v>162.57096528056036</v>
      </c>
      <c r="O197" s="7">
        <f>((O$177-$H$5)/1000)*$N$55*(($C$9/70)^$Z$55)</f>
        <v>180.63440586728927</v>
      </c>
      <c r="P197" s="7">
        <f>((P$177-$H$5)/1000)*$N$55*(($C$9/70)^$Z$55)</f>
        <v>198.69784645401825</v>
      </c>
      <c r="Q197" s="7">
        <f>((Q$177-$H$5)/1000)*$N$55*(($C$9/70)^$Z$55)</f>
        <v>216.76128704074713</v>
      </c>
      <c r="R197" s="7">
        <f>((R$177-$H$5)/1000)*$N$55*(($C$9/70)^$Z$55)</f>
        <v>234.82472762747608</v>
      </c>
      <c r="S197" s="7">
        <f>((S$177-$H$5)/1000)*$N$55*(($C$9/70)^$Z$55)</f>
        <v>252.88816821420497</v>
      </c>
      <c r="T197" s="7">
        <f>((T$177-$H$5)/1000)*$N$55*(($C$9/70)^$Z$55)</f>
        <v>270.95160880093391</v>
      </c>
      <c r="U197" s="7">
        <f>((U$177-$H$5)/1000)*$N$55*(($C$9/70)^$Z$55)</f>
        <v>289.01504938766283</v>
      </c>
      <c r="V197" s="7">
        <f>((V$177-$H$5)/1000)*$N$55*(($C$9/70)^$Z$55)</f>
        <v>307.07848997439174</v>
      </c>
      <c r="W197" s="7">
        <f>((W$177-$H$5)/1000)*$N$55*(($C$9/70)^$Z$55)</f>
        <v>325.14193056112072</v>
      </c>
      <c r="X197" s="7">
        <f>((X$177-$H$5)/1000)*$N$55*(($C$9/70)^$Z$55)</f>
        <v>343.20537114784963</v>
      </c>
      <c r="Y197" s="7">
        <f>((Y$177-$H$5)/1000)*$N$55*(($C$9/70)^$Z$55)</f>
        <v>361.26881173457855</v>
      </c>
      <c r="Z197" s="7">
        <f>((Z$177-$H$5)/1000)*$N$55*(($C$9/70)^$Z$55)</f>
        <v>379.33225232130746</v>
      </c>
      <c r="AA197" s="7">
        <f>((AA$177-$H$5)/1000)*$N$55*(($C$9/70)^$Z$55)</f>
        <v>397.39569290803649</v>
      </c>
      <c r="AB197" s="7">
        <f>((AB$177-$H$5)/1000)*$N$55*(($C$9/70)^$Z$55)</f>
        <v>415.4591334947653</v>
      </c>
      <c r="AC197" s="7">
        <f>((AC$177-$H$5)/1000)*$N$55*(($C$9/70)^$Z$55)</f>
        <v>433.52257408149427</v>
      </c>
      <c r="AD197" s="7">
        <f>((AD$177-$H$5)/1000)*$N$55*(($C$9/70)^$Z$55)</f>
        <v>451.58601466822319</v>
      </c>
      <c r="AE197" s="7">
        <f>((AE$177-$H$5)/1000)*$N$55*(($C$9/70)^$Z$55)</f>
        <v>469.64945525495216</v>
      </c>
      <c r="AF197" s="7">
        <f>((AF$177-$H$5)/1000)*$N$55*(($C$9/70)^$Z$55)</f>
        <v>487.71289584168107</v>
      </c>
      <c r="AG197" s="7">
        <f>((AG$177-$H$5)/1000)*$N$55*(($C$9/70)^$Z$55)</f>
        <v>505.77633642840993</v>
      </c>
      <c r="AH197" s="7">
        <f>((AH$177-$H$5)/1000)*$N$55*(($C$9/70)^$Z$55)</f>
        <v>523.83977701513891</v>
      </c>
      <c r="AI197" s="7">
        <f>((AI$177-$H$5)/1000)*$N$55*(($C$9/70)^$Z$55)</f>
        <v>541.90321760186782</v>
      </c>
      <c r="AJ197" s="7">
        <f>((AJ$177-$H$5)/1000)*$N$55*(($C$9/70)^$Z$55)</f>
        <v>559.96665818859674</v>
      </c>
      <c r="AK197" s="7">
        <f>((AK$177-$H$5)/1000)*$N$55*(($C$9/70)^$Z$55)</f>
        <v>578.03009877532565</v>
      </c>
      <c r="AL197" s="7">
        <f>((AL$177-$H$5)/1000)*$N$55*(($C$9/70)^$Z$55)</f>
        <v>596.09353936205457</v>
      </c>
      <c r="AM197" s="7">
        <f>((AM$177-$H$5)/1000)*$N$55*(($C$9/70)^$Z$55)</f>
        <v>614.15697994878349</v>
      </c>
      <c r="AN197" s="7">
        <f>((AN$177-$H$5)/1000)*$N$55*(($C$9/70)^$Z$55)</f>
        <v>632.22042053551252</v>
      </c>
      <c r="AO197" s="7">
        <f>((AO$177-$H$5)/1000)*$N$55*(($C$9/70)^$Z$55)</f>
        <v>650.28386112224143</v>
      </c>
      <c r="AP197" s="7">
        <f>((AP$177-$H$5)/1000)*$N$55*(($C$9/70)^$Z$55)</f>
        <v>668.34730170897035</v>
      </c>
      <c r="AQ197" s="7">
        <f>((AQ$177-$H$5)/1000)*$N$55*(($C$9/70)^$Z$55)</f>
        <v>686.41074229569927</v>
      </c>
      <c r="AR197" s="7">
        <f>((AR$177-$H$5)/1000)*$N$55*(($C$9/70)^$Z$55)</f>
        <v>704.47418288242807</v>
      </c>
      <c r="AS197" s="7">
        <f>((AS$177-$H$5)/1000)*$N$55*(($C$9/70)^$Z$55)</f>
        <v>722.5376234691571</v>
      </c>
      <c r="AT197" s="7">
        <f>((AT$177-$H$5)/1000)*$N$55*(($C$9/70)^$Z$55)</f>
        <v>740.6010640558859</v>
      </c>
      <c r="AU197" s="7">
        <f>((AU$177-$H$5)/1000)*$N$55*(($C$9/70)^$Z$55)</f>
        <v>758.66450464261493</v>
      </c>
      <c r="AV197" s="7">
        <f>((AV$177-$H$5)/1000)*$N$55*(($C$9/70)^$Z$55)</f>
        <v>776.72794522934385</v>
      </c>
      <c r="AW197" s="7">
        <f>((AW$177-$H$5)/1000)*$N$55*(($C$9/70)^$Z$55)</f>
        <v>794.79138581607299</v>
      </c>
      <c r="AX197" s="7">
        <f>((AX$177-$H$5)/1000)*$N$55*(($C$9/70)^$Z$55)</f>
        <v>812.85482640280179</v>
      </c>
      <c r="AY197" s="7">
        <f>((AY$177-$H$5)/1000)*$N$55*(($C$9/70)^$Z$55)</f>
        <v>830.91826698953059</v>
      </c>
      <c r="AZ197" s="7">
        <f>((AZ$177-$H$5)/1000)*$N$55*(($C$9/70)^$Z$55)</f>
        <v>848.98170757625962</v>
      </c>
      <c r="BA197" s="7">
        <f>((BA$177-$H$5)/1000)*$N$55*(($C$9/70)^$Z$55)</f>
        <v>867.04514816298854</v>
      </c>
      <c r="BB197" s="7">
        <f>((BB$177-$H$5)/1000)*$N$55*(($C$9/70)^$Z$55)</f>
        <v>885.10858874971746</v>
      </c>
      <c r="BC197" s="7">
        <f>((BC$177-$H$5)/1000)*$N$55*(($C$9/70)^$Z$55)</f>
        <v>903.17202933644637</v>
      </c>
      <c r="BD197" s="7">
        <f>((BD$177-$H$5)/1000)*$N$55*(($C$9/70)^$Z$55)</f>
        <v>921.23546992317517</v>
      </c>
      <c r="BE197" s="7">
        <f>((BE$177-$H$5)/1000)*$N$55*(($C$9/70)^$Z$55)</f>
        <v>939.29891050990432</v>
      </c>
      <c r="BF197" s="7">
        <f>((BF$177-$H$5)/1000)*$N$55*(($C$9/70)^$Z$55)</f>
        <v>957.36235109663323</v>
      </c>
    </row>
    <row r="198" spans="2:58" hidden="1" x14ac:dyDescent="0.25">
      <c r="B198" s="10" t="s">
        <v>9</v>
      </c>
      <c r="C198" s="9"/>
      <c r="D198" s="8"/>
      <c r="E198" s="8"/>
      <c r="F198" s="8"/>
      <c r="G198" s="8"/>
      <c r="H198" s="7">
        <f>((H$177-$H$5)/1000)*$O$55*(($C$9/70)^$AA$55)</f>
        <v>68.928319373961088</v>
      </c>
      <c r="I198" s="7">
        <f>((I$177-$H$5)/1000)*$O$55*(($C$9/70)^$AA$55)</f>
        <v>91.904425831948117</v>
      </c>
      <c r="J198" s="7">
        <f>((J$177-$H$5)/1000)*$O$55*(($C$9/70)^$AA$55)</f>
        <v>114.88053228993515</v>
      </c>
      <c r="K198" s="7">
        <f>((K$177-$H$5)/1000)*$O$55*(($C$9/70)^$AA$55)</f>
        <v>137.85663874792218</v>
      </c>
      <c r="L198" s="7">
        <f>((L$177-$H$5)/1000)*$O$55*(($C$9/70)^$AA$55)</f>
        <v>160.83274520590919</v>
      </c>
      <c r="M198" s="7">
        <f>((M$177-$H$5)/1000)*$O$55*(($C$9/70)^$AA$55)</f>
        <v>183.80885166389623</v>
      </c>
      <c r="N198" s="7">
        <f>((N$177-$H$5)/1000)*$O$55*(($C$9/70)^$AA$55)</f>
        <v>206.78495812188328</v>
      </c>
      <c r="O198" s="7">
        <f>((O$177-$H$5)/1000)*$O$55*(($C$9/70)^$AA$55)</f>
        <v>229.76106457987029</v>
      </c>
      <c r="P198" s="7">
        <f>((P$177-$H$5)/1000)*$O$55*(($C$9/70)^$AA$55)</f>
        <v>252.73717103785737</v>
      </c>
      <c r="Q198" s="7">
        <f>((Q$177-$H$5)/1000)*$O$55*(($C$9/70)^$AA$55)</f>
        <v>275.71327749584435</v>
      </c>
      <c r="R198" s="7">
        <f>((R$177-$H$5)/1000)*$O$55*(($C$9/70)^$AA$55)</f>
        <v>298.6893839538314</v>
      </c>
      <c r="S198" s="7">
        <f>((S$177-$H$5)/1000)*$O$55*(($C$9/70)^$AA$55)</f>
        <v>321.66549041181838</v>
      </c>
      <c r="T198" s="7">
        <f>((T$177-$H$5)/1000)*$O$55*(($C$9/70)^$AA$55)</f>
        <v>344.64159686980548</v>
      </c>
      <c r="U198" s="7">
        <f>((U$177-$H$5)/1000)*$O$55*(($C$9/70)^$AA$55)</f>
        <v>367.61770332779247</v>
      </c>
      <c r="V198" s="7">
        <f>((V$177-$H$5)/1000)*$O$55*(($C$9/70)^$AA$55)</f>
        <v>390.59380978577946</v>
      </c>
      <c r="W198" s="7">
        <f>((W$177-$H$5)/1000)*$O$55*(($C$9/70)^$AA$55)</f>
        <v>413.56991624376656</v>
      </c>
      <c r="X198" s="7">
        <f>((X$177-$H$5)/1000)*$O$55*(($C$9/70)^$AA$55)</f>
        <v>436.54602270175354</v>
      </c>
      <c r="Y198" s="7">
        <f>((Y$177-$H$5)/1000)*$O$55*(($C$9/70)^$AA$55)</f>
        <v>459.52212915974059</v>
      </c>
      <c r="Z198" s="7">
        <f>((Z$177-$H$5)/1000)*$O$55*(($C$9/70)^$AA$55)</f>
        <v>482.49823561772769</v>
      </c>
      <c r="AA198" s="7">
        <f>((AA$177-$H$5)/1000)*$O$55*(($C$9/70)^$AA$55)</f>
        <v>505.47434207571473</v>
      </c>
      <c r="AB198" s="7">
        <f>((AB$177-$H$5)/1000)*$O$55*(($C$9/70)^$AA$55)</f>
        <v>528.45044853370166</v>
      </c>
      <c r="AC198" s="7">
        <f>((AC$177-$H$5)/1000)*$O$55*(($C$9/70)^$AA$55)</f>
        <v>551.4265549916887</v>
      </c>
      <c r="AD198" s="7">
        <f>((AD$177-$H$5)/1000)*$O$55*(($C$9/70)^$AA$55)</f>
        <v>574.40266144967575</v>
      </c>
      <c r="AE198" s="7">
        <f>((AE$177-$H$5)/1000)*$O$55*(($C$9/70)^$AA$55)</f>
        <v>597.37876790766279</v>
      </c>
      <c r="AF198" s="7">
        <f>((AF$177-$H$5)/1000)*$O$55*(($C$9/70)^$AA$55)</f>
        <v>620.35487436564983</v>
      </c>
      <c r="AG198" s="7">
        <f>((AG$177-$H$5)/1000)*$O$55*(($C$9/70)^$AA$55)</f>
        <v>643.33098082363676</v>
      </c>
      <c r="AH198" s="7">
        <f>((AH$177-$H$5)/1000)*$O$55*(($C$9/70)^$AA$55)</f>
        <v>666.30708728162381</v>
      </c>
      <c r="AI198" s="7">
        <f>((AI$177-$H$5)/1000)*$O$55*(($C$9/70)^$AA$55)</f>
        <v>689.28319373961097</v>
      </c>
      <c r="AJ198" s="7">
        <f>((AJ$177-$H$5)/1000)*$O$55*(($C$9/70)^$AA$55)</f>
        <v>712.25930019759801</v>
      </c>
      <c r="AK198" s="7">
        <f>((AK$177-$H$5)/1000)*$O$55*(($C$9/70)^$AA$55)</f>
        <v>735.23540665558494</v>
      </c>
      <c r="AL198" s="7">
        <f>((AL$177-$H$5)/1000)*$O$55*(($C$9/70)^$AA$55)</f>
        <v>758.21151311357198</v>
      </c>
      <c r="AM198" s="7">
        <f>((AM$177-$H$5)/1000)*$O$55*(($C$9/70)^$AA$55)</f>
        <v>781.18761957155891</v>
      </c>
      <c r="AN198" s="7">
        <f>((AN$177-$H$5)/1000)*$O$55*(($C$9/70)^$AA$55)</f>
        <v>804.16372602954607</v>
      </c>
      <c r="AO198" s="7">
        <f>((AO$177-$H$5)/1000)*$O$55*(($C$9/70)^$AA$55)</f>
        <v>827.13983248753311</v>
      </c>
      <c r="AP198" s="7">
        <f>((AP$177-$H$5)/1000)*$O$55*(($C$9/70)^$AA$55)</f>
        <v>850.11593894552027</v>
      </c>
      <c r="AQ198" s="7">
        <f>((AQ$177-$H$5)/1000)*$O$55*(($C$9/70)^$AA$55)</f>
        <v>873.09204540350709</v>
      </c>
      <c r="AR198" s="7">
        <f>((AR$177-$H$5)/1000)*$O$55*(($C$9/70)^$AA$55)</f>
        <v>896.06815186149424</v>
      </c>
      <c r="AS198" s="7">
        <f>((AS$177-$H$5)/1000)*$O$55*(($C$9/70)^$AA$55)</f>
        <v>919.04425831948117</v>
      </c>
      <c r="AT198" s="7">
        <f>((AT$177-$H$5)/1000)*$O$55*(($C$9/70)^$AA$55)</f>
        <v>942.02036477746822</v>
      </c>
      <c r="AU198" s="7">
        <f>((AU$177-$H$5)/1000)*$O$55*(($C$9/70)^$AA$55)</f>
        <v>964.99647123545537</v>
      </c>
      <c r="AV198" s="7">
        <f>((AV$177-$H$5)/1000)*$O$55*(($C$9/70)^$AA$55)</f>
        <v>987.97257769344219</v>
      </c>
      <c r="AW198" s="7">
        <f>((AW$177-$H$5)/1000)*$O$55*(($C$9/70)^$AA$55)</f>
        <v>1010.9486841514295</v>
      </c>
      <c r="AX198" s="7">
        <f>((AX$177-$H$5)/1000)*$O$55*(($C$9/70)^$AA$55)</f>
        <v>1033.9247906094163</v>
      </c>
      <c r="AY198" s="7">
        <f>((AY$177-$H$5)/1000)*$O$55*(($C$9/70)^$AA$55)</f>
        <v>1056.9008970674033</v>
      </c>
      <c r="AZ198" s="7">
        <f>((AZ$177-$H$5)/1000)*$O$55*(($C$9/70)^$AA$55)</f>
        <v>1079.8770035253904</v>
      </c>
      <c r="BA198" s="7">
        <f>((BA$177-$H$5)/1000)*$O$55*(($C$9/70)^$AA$55)</f>
        <v>1102.8531099833774</v>
      </c>
      <c r="BB198" s="7">
        <f>((BB$177-$H$5)/1000)*$O$55*(($C$9/70)^$AA$55)</f>
        <v>1125.8292164413647</v>
      </c>
      <c r="BC198" s="7">
        <f>((BC$177-$H$5)/1000)*$O$55*(($C$9/70)^$AA$55)</f>
        <v>1148.8053228993515</v>
      </c>
      <c r="BD198" s="7">
        <f>((BD$177-$H$5)/1000)*$O$55*(($C$9/70)^$AA$55)</f>
        <v>1171.7814293573385</v>
      </c>
      <c r="BE198" s="7">
        <f>((BE$177-$H$5)/1000)*$O$55*(($C$9/70)^$AA$55)</f>
        <v>1194.7575358153256</v>
      </c>
      <c r="BF198" s="7">
        <f>((BF$177-$H$5)/1000)*$O$55*(($C$9/70)^$AA$55)</f>
        <v>1217.7336422733126</v>
      </c>
    </row>
    <row r="199" spans="2:58" hidden="1" x14ac:dyDescent="0.25">
      <c r="B199" s="10" t="s">
        <v>8</v>
      </c>
      <c r="C199" s="9"/>
      <c r="D199" s="8"/>
      <c r="E199" s="8"/>
      <c r="F199" s="8"/>
      <c r="G199" s="8"/>
      <c r="H199" s="7">
        <f>((H$177-$H$5)/1000)*$P$55*(($C$9/70)^$AB$55)</f>
        <v>74.874566858666995</v>
      </c>
      <c r="I199" s="7">
        <f>((I$177-$H$5)/1000)*$P$55*(($C$9/70)^$AB$55)</f>
        <v>99.832755811555998</v>
      </c>
      <c r="J199" s="7">
        <f>((J$177-$H$5)/1000)*$P$55*(($C$9/70)^$AB$55)</f>
        <v>124.790944764445</v>
      </c>
      <c r="K199" s="7">
        <f>((K$177-$H$5)/1000)*$P$55*(($C$9/70)^$AB$55)</f>
        <v>149.74913371733399</v>
      </c>
      <c r="L199" s="7">
        <f>((L$177-$H$5)/1000)*$P$55*(($C$9/70)^$AB$55)</f>
        <v>174.70732267022296</v>
      </c>
      <c r="M199" s="7">
        <f>((M$177-$H$5)/1000)*$P$55*(($C$9/70)^$AB$55)</f>
        <v>199.665511623112</v>
      </c>
      <c r="N199" s="7">
        <f>((N$177-$H$5)/1000)*$P$55*(($C$9/70)^$AB$55)</f>
        <v>224.623700576001</v>
      </c>
      <c r="O199" s="7">
        <f>((O$177-$H$5)/1000)*$P$55*(($C$9/70)^$AB$55)</f>
        <v>249.58188952889</v>
      </c>
      <c r="P199" s="7">
        <f>((P$177-$H$5)/1000)*$P$55*(($C$9/70)^$AB$55)</f>
        <v>274.54007848177901</v>
      </c>
      <c r="Q199" s="7">
        <f>((Q$177-$H$5)/1000)*$P$55*(($C$9/70)^$AB$55)</f>
        <v>299.49826743466798</v>
      </c>
      <c r="R199" s="7">
        <f>((R$177-$H$5)/1000)*$P$55*(($C$9/70)^$AB$55)</f>
        <v>324.45645638755701</v>
      </c>
      <c r="S199" s="7">
        <f>((S$177-$H$5)/1000)*$P$55*(($C$9/70)^$AB$55)</f>
        <v>349.41464534044593</v>
      </c>
      <c r="T199" s="7">
        <f>((T$177-$H$5)/1000)*$P$55*(($C$9/70)^$AB$55)</f>
        <v>374.37283429333502</v>
      </c>
      <c r="U199" s="7">
        <f>((U$177-$H$5)/1000)*$P$55*(($C$9/70)^$AB$55)</f>
        <v>399.33102324622399</v>
      </c>
      <c r="V199" s="7">
        <f>((V$177-$H$5)/1000)*$P$55*(($C$9/70)^$AB$55)</f>
        <v>424.28921219911297</v>
      </c>
      <c r="W199" s="7">
        <f>((W$177-$H$5)/1000)*$P$55*(($C$9/70)^$AB$55)</f>
        <v>449.247401152002</v>
      </c>
      <c r="X199" s="7">
        <f>((X$177-$H$5)/1000)*$P$55*(($C$9/70)^$AB$55)</f>
        <v>474.20559010489092</v>
      </c>
      <c r="Y199" s="7">
        <f>((Y$177-$H$5)/1000)*$P$55*(($C$9/70)^$AB$55)</f>
        <v>499.16377905778</v>
      </c>
      <c r="Z199" s="7">
        <f>((Z$177-$H$5)/1000)*$P$55*(($C$9/70)^$AB$55)</f>
        <v>524.12196801066898</v>
      </c>
      <c r="AA199" s="7">
        <f>((AA$177-$H$5)/1000)*$P$55*(($C$9/70)^$AB$55)</f>
        <v>549.08015696355801</v>
      </c>
      <c r="AB199" s="7">
        <f>((AB$177-$H$5)/1000)*$P$55*(($C$9/70)^$AB$55)</f>
        <v>574.03834591644693</v>
      </c>
      <c r="AC199" s="7">
        <f>((AC$177-$H$5)/1000)*$P$55*(($C$9/70)^$AB$55)</f>
        <v>598.99653486933596</v>
      </c>
      <c r="AD199" s="7">
        <f>((AD$177-$H$5)/1000)*$P$55*(($C$9/70)^$AB$55)</f>
        <v>623.95472382222499</v>
      </c>
      <c r="AE199" s="7">
        <f>((AE$177-$H$5)/1000)*$P$55*(($C$9/70)^$AB$55)</f>
        <v>648.91291277511402</v>
      </c>
      <c r="AF199" s="7">
        <f>((AF$177-$H$5)/1000)*$P$55*(($C$9/70)^$AB$55)</f>
        <v>673.87110172800294</v>
      </c>
      <c r="AG199" s="7">
        <f>((AG$177-$H$5)/1000)*$P$55*(($C$9/70)^$AB$55)</f>
        <v>698.82929068089186</v>
      </c>
      <c r="AH199" s="7">
        <f>((AH$177-$H$5)/1000)*$P$55*(($C$9/70)^$AB$55)</f>
        <v>723.787479633781</v>
      </c>
      <c r="AI199" s="7">
        <f>((AI$177-$H$5)/1000)*$P$55*(($C$9/70)^$AB$55)</f>
        <v>748.74566858667004</v>
      </c>
      <c r="AJ199" s="7">
        <f>((AJ$177-$H$5)/1000)*$P$55*(($C$9/70)^$AB$55)</f>
        <v>773.70385753955907</v>
      </c>
      <c r="AK199" s="7">
        <f>((AK$177-$H$5)/1000)*$P$55*(($C$9/70)^$AB$55)</f>
        <v>798.66204649244798</v>
      </c>
      <c r="AL199" s="7">
        <f>((AL$177-$H$5)/1000)*$P$55*(($C$9/70)^$AB$55)</f>
        <v>823.6202354453369</v>
      </c>
      <c r="AM199" s="7">
        <f>((AM$177-$H$5)/1000)*$P$55*(($C$9/70)^$AB$55)</f>
        <v>848.57842439822593</v>
      </c>
      <c r="AN199" s="7">
        <f>((AN$177-$H$5)/1000)*$P$55*(($C$9/70)^$AB$55)</f>
        <v>873.53661335111497</v>
      </c>
      <c r="AO199" s="7">
        <f>((AO$177-$H$5)/1000)*$P$55*(($C$9/70)^$AB$55)</f>
        <v>898.494802304004</v>
      </c>
      <c r="AP199" s="7">
        <f>((AP$177-$H$5)/1000)*$P$55*(($C$9/70)^$AB$55)</f>
        <v>923.45299125689291</v>
      </c>
      <c r="AQ199" s="7">
        <f>((AQ$177-$H$5)/1000)*$P$55*(($C$9/70)^$AB$55)</f>
        <v>948.41118020978183</v>
      </c>
      <c r="AR199" s="7">
        <f>((AR$177-$H$5)/1000)*$P$55*(($C$9/70)^$AB$55)</f>
        <v>973.36936916267086</v>
      </c>
      <c r="AS199" s="7">
        <f>((AS$177-$H$5)/1000)*$P$55*(($C$9/70)^$AB$55)</f>
        <v>998.32755811556001</v>
      </c>
      <c r="AT199" s="7">
        <f>((AT$177-$H$5)/1000)*$P$55*(($C$9/70)^$AB$55)</f>
        <v>1023.2857470684488</v>
      </c>
      <c r="AU199" s="7">
        <f>((AU$177-$H$5)/1000)*$P$55*(($C$9/70)^$AB$55)</f>
        <v>1048.243936021338</v>
      </c>
      <c r="AV199" s="7">
        <f>((AV$177-$H$5)/1000)*$P$55*(($C$9/70)^$AB$55)</f>
        <v>1073.202124974227</v>
      </c>
      <c r="AW199" s="7">
        <f>((AW$177-$H$5)/1000)*$P$55*(($C$9/70)^$AB$55)</f>
        <v>1098.160313927116</v>
      </c>
      <c r="AX199" s="7">
        <f>((AX$177-$H$5)/1000)*$P$55*(($C$9/70)^$AB$55)</f>
        <v>1123.1185028800048</v>
      </c>
      <c r="AY199" s="7">
        <f>((AY$177-$H$5)/1000)*$P$55*(($C$9/70)^$AB$55)</f>
        <v>1148.0766918328939</v>
      </c>
      <c r="AZ199" s="7">
        <f>((AZ$177-$H$5)/1000)*$P$55*(($C$9/70)^$AB$55)</f>
        <v>1173.0348807857831</v>
      </c>
      <c r="BA199" s="7">
        <f>((BA$177-$H$5)/1000)*$P$55*(($C$9/70)^$AB$55)</f>
        <v>1197.9930697386719</v>
      </c>
      <c r="BB199" s="7">
        <f>((BB$177-$H$5)/1000)*$P$55*(($C$9/70)^$AB$55)</f>
        <v>1222.951258691561</v>
      </c>
      <c r="BC199" s="7">
        <f>((BC$177-$H$5)/1000)*$P$55*(($C$9/70)^$AB$55)</f>
        <v>1247.90944764445</v>
      </c>
      <c r="BD199" s="7">
        <f>((BD$177-$H$5)/1000)*$P$55*(($C$9/70)^$AB$55)</f>
        <v>1272.8676365973388</v>
      </c>
      <c r="BE199" s="7">
        <f>((BE$177-$H$5)/1000)*$P$55*(($C$9/70)^$AB$55)</f>
        <v>1297.825825550228</v>
      </c>
      <c r="BF199" s="7">
        <f>((BF$177-$H$5)/1000)*$P$55*(($C$9/70)^$AB$55)</f>
        <v>1322.7840145031169</v>
      </c>
    </row>
    <row r="200" spans="2:58" hidden="1" x14ac:dyDescent="0.25">
      <c r="B200" s="10" t="s">
        <v>7</v>
      </c>
      <c r="C200" s="9"/>
      <c r="D200" s="8"/>
      <c r="E200" s="8"/>
      <c r="F200" s="8"/>
      <c r="G200" s="8"/>
      <c r="H200" s="7">
        <f>((H$177-$H$5)/1000)*$Q$55*(($C$9/70)^$AC$55)</f>
        <v>78.294917552920296</v>
      </c>
      <c r="I200" s="7">
        <f>((I$177-$H$5)/1000)*$Q$55*(($C$9/70)^$AC$55)</f>
        <v>104.39322340389374</v>
      </c>
      <c r="J200" s="7">
        <f>((J$177-$H$5)/1000)*$Q$55*(($C$9/70)^$AC$55)</f>
        <v>130.49152925486717</v>
      </c>
      <c r="K200" s="7">
        <f>((K$177-$H$5)/1000)*$Q$55*(($C$9/70)^$AC$55)</f>
        <v>156.58983510584059</v>
      </c>
      <c r="L200" s="7">
        <f>((L$177-$H$5)/1000)*$Q$55*(($C$9/70)^$AC$55)</f>
        <v>182.68814095681401</v>
      </c>
      <c r="M200" s="7">
        <f>((M$177-$H$5)/1000)*$Q$55*(($C$9/70)^$AC$55)</f>
        <v>208.78644680778748</v>
      </c>
      <c r="N200" s="7">
        <f>((N$177-$H$5)/1000)*$Q$55*(($C$9/70)^$AC$55)</f>
        <v>234.8847526587609</v>
      </c>
      <c r="O200" s="7">
        <f>((O$177-$H$5)/1000)*$Q$55*(($C$9/70)^$AC$55)</f>
        <v>260.98305850973435</v>
      </c>
      <c r="P200" s="7">
        <f>((P$177-$H$5)/1000)*$Q$55*(($C$9/70)^$AC$55)</f>
        <v>287.08136436070777</v>
      </c>
      <c r="Q200" s="7">
        <f>((Q$177-$H$5)/1000)*$Q$55*(($C$9/70)^$AC$55)</f>
        <v>313.17967021168118</v>
      </c>
      <c r="R200" s="7">
        <f>((R$177-$H$5)/1000)*$Q$55*(($C$9/70)^$AC$55)</f>
        <v>339.27797606265466</v>
      </c>
      <c r="S200" s="7">
        <f>((S$177-$H$5)/1000)*$Q$55*(($C$9/70)^$AC$55)</f>
        <v>365.37628191362802</v>
      </c>
      <c r="T200" s="7">
        <f>((T$177-$H$5)/1000)*$Q$55*(($C$9/70)^$AC$55)</f>
        <v>391.47458776460149</v>
      </c>
      <c r="U200" s="7">
        <f>((U$177-$H$5)/1000)*$Q$55*(($C$9/70)^$AC$55)</f>
        <v>417.57289361557497</v>
      </c>
      <c r="V200" s="7">
        <f>((V$177-$H$5)/1000)*$Q$55*(($C$9/70)^$AC$55)</f>
        <v>443.67119946654839</v>
      </c>
      <c r="W200" s="7">
        <f>((W$177-$H$5)/1000)*$Q$55*(($C$9/70)^$AC$55)</f>
        <v>469.7695053175218</v>
      </c>
      <c r="X200" s="7">
        <f>((X$177-$H$5)/1000)*$Q$55*(($C$9/70)^$AC$55)</f>
        <v>495.86781116849522</v>
      </c>
      <c r="Y200" s="7">
        <f>((Y$177-$H$5)/1000)*$Q$55*(($C$9/70)^$AC$55)</f>
        <v>521.9661170194687</v>
      </c>
      <c r="Z200" s="7">
        <f>((Z$177-$H$5)/1000)*$Q$55*(($C$9/70)^$AC$55)</f>
        <v>548.06442287044217</v>
      </c>
      <c r="AA200" s="7">
        <f>((AA$177-$H$5)/1000)*$Q$55*(($C$9/70)^$AC$55)</f>
        <v>574.16272872141553</v>
      </c>
      <c r="AB200" s="7">
        <f>((AB$177-$H$5)/1000)*$Q$55*(($C$9/70)^$AC$55)</f>
        <v>600.26103457238901</v>
      </c>
      <c r="AC200" s="7">
        <f>((AC$177-$H$5)/1000)*$Q$55*(($C$9/70)^$AC$55)</f>
        <v>626.35934042336237</v>
      </c>
      <c r="AD200" s="7">
        <f>((AD$177-$H$5)/1000)*$Q$55*(($C$9/70)^$AC$55)</f>
        <v>652.45764627433584</v>
      </c>
      <c r="AE200" s="7">
        <f>((AE$177-$H$5)/1000)*$Q$55*(($C$9/70)^$AC$55)</f>
        <v>678.55595212530932</v>
      </c>
      <c r="AF200" s="7">
        <f>((AF$177-$H$5)/1000)*$Q$55*(($C$9/70)^$AC$55)</f>
        <v>704.65425797628279</v>
      </c>
      <c r="AG200" s="7">
        <f>((AG$177-$H$5)/1000)*$Q$55*(($C$9/70)^$AC$55)</f>
        <v>730.75256382725604</v>
      </c>
      <c r="AH200" s="7">
        <f>((AH$177-$H$5)/1000)*$Q$55*(($C$9/70)^$AC$55)</f>
        <v>756.85086967822951</v>
      </c>
      <c r="AI200" s="7">
        <f>((AI$177-$H$5)/1000)*$Q$55*(($C$9/70)^$AC$55)</f>
        <v>782.94917552920299</v>
      </c>
      <c r="AJ200" s="7">
        <f>((AJ$177-$H$5)/1000)*$Q$55*(($C$9/70)^$AC$55)</f>
        <v>809.04748138017646</v>
      </c>
      <c r="AK200" s="7">
        <f>((AK$177-$H$5)/1000)*$Q$55*(($C$9/70)^$AC$55)</f>
        <v>835.14578723114994</v>
      </c>
      <c r="AL200" s="7">
        <f>((AL$177-$H$5)/1000)*$Q$55*(($C$9/70)^$AC$55)</f>
        <v>861.2440930821233</v>
      </c>
      <c r="AM200" s="7">
        <f>((AM$177-$H$5)/1000)*$Q$55*(($C$9/70)^$AC$55)</f>
        <v>887.34239893309677</v>
      </c>
      <c r="AN200" s="7">
        <f>((AN$177-$H$5)/1000)*$Q$55*(($C$9/70)^$AC$55)</f>
        <v>913.44070478407025</v>
      </c>
      <c r="AO200" s="7">
        <f>((AO$177-$H$5)/1000)*$Q$55*(($C$9/70)^$AC$55)</f>
        <v>939.53901063504361</v>
      </c>
      <c r="AP200" s="7">
        <f>((AP$177-$H$5)/1000)*$Q$55*(($C$9/70)^$AC$55)</f>
        <v>965.63731648601708</v>
      </c>
      <c r="AQ200" s="7">
        <f>((AQ$177-$H$5)/1000)*$Q$55*(($C$9/70)^$AC$55)</f>
        <v>991.73562233699045</v>
      </c>
      <c r="AR200" s="7">
        <f>((AR$177-$H$5)/1000)*$Q$55*(($C$9/70)^$AC$55)</f>
        <v>1017.8339281879639</v>
      </c>
      <c r="AS200" s="7">
        <f>((AS$177-$H$5)/1000)*$Q$55*(($C$9/70)^$AC$55)</f>
        <v>1043.9322340389374</v>
      </c>
      <c r="AT200" s="7">
        <f>((AT$177-$H$5)/1000)*$Q$55*(($C$9/70)^$AC$55)</f>
        <v>1070.0305398899106</v>
      </c>
      <c r="AU200" s="7">
        <f>((AU$177-$H$5)/1000)*$Q$55*(($C$9/70)^$AC$55)</f>
        <v>1096.1288457408843</v>
      </c>
      <c r="AV200" s="7">
        <f>((AV$177-$H$5)/1000)*$Q$55*(($C$9/70)^$AC$55)</f>
        <v>1122.2271515918576</v>
      </c>
      <c r="AW200" s="7">
        <f>((AW$177-$H$5)/1000)*$Q$55*(($C$9/70)^$AC$55)</f>
        <v>1148.3254574428311</v>
      </c>
      <c r="AX200" s="7">
        <f>((AX$177-$H$5)/1000)*$Q$55*(($C$9/70)^$AC$55)</f>
        <v>1174.4237632938045</v>
      </c>
      <c r="AY200" s="7">
        <f>((AY$177-$H$5)/1000)*$Q$55*(($C$9/70)^$AC$55)</f>
        <v>1200.522069144778</v>
      </c>
      <c r="AZ200" s="7">
        <f>((AZ$177-$H$5)/1000)*$Q$55*(($C$9/70)^$AC$55)</f>
        <v>1226.6203749957515</v>
      </c>
      <c r="BA200" s="7">
        <f>((BA$177-$H$5)/1000)*$Q$55*(($C$9/70)^$AC$55)</f>
        <v>1252.7186808467247</v>
      </c>
      <c r="BB200" s="7">
        <f>((BB$177-$H$5)/1000)*$Q$55*(($C$9/70)^$AC$55)</f>
        <v>1278.8169866976984</v>
      </c>
      <c r="BC200" s="7">
        <f>((BC$177-$H$5)/1000)*$Q$55*(($C$9/70)^$AC$55)</f>
        <v>1304.9152925486717</v>
      </c>
      <c r="BD200" s="7">
        <f>((BD$177-$H$5)/1000)*$Q$55*(($C$9/70)^$AC$55)</f>
        <v>1331.0135983996449</v>
      </c>
      <c r="BE200" s="7">
        <f>((BE$177-$H$5)/1000)*$Q$55*(($C$9/70)^$AC$55)</f>
        <v>1357.1119042506186</v>
      </c>
      <c r="BF200" s="7">
        <f>((BF$177-$H$5)/1000)*$Q$55*(($C$9/70)^$AC$55)</f>
        <v>1383.2102101015921</v>
      </c>
    </row>
    <row r="201" spans="2:58" ht="15.75" hidden="1" thickBot="1" x14ac:dyDescent="0.3">
      <c r="B201" s="6" t="s">
        <v>6</v>
      </c>
      <c r="C201" s="5"/>
      <c r="D201" s="4"/>
      <c r="E201" s="4"/>
      <c r="F201" s="4"/>
      <c r="G201" s="4"/>
      <c r="H201" s="3">
        <f>((H$177-$H$5)/1000)*$R$55*(($C$9/70)^$AD$55)</f>
        <v>89.584002641220437</v>
      </c>
      <c r="I201" s="3">
        <f>((I$177-$H$5)/1000)*$R$55*(($C$9/70)^$AD$55)</f>
        <v>119.44533685496059</v>
      </c>
      <c r="J201" s="3">
        <f>((J$177-$H$5)/1000)*$R$55*(($C$9/70)^$AD$55)</f>
        <v>149.30667106870072</v>
      </c>
      <c r="K201" s="3">
        <f>((K$177-$H$5)/1000)*$R$55*(($C$9/70)^$AD$55)</f>
        <v>179.16800528244087</v>
      </c>
      <c r="L201" s="3">
        <f>((L$177-$H$5)/1000)*$R$55*(($C$9/70)^$AD$55)</f>
        <v>209.029339496181</v>
      </c>
      <c r="M201" s="3">
        <f>((M$177-$H$5)/1000)*$R$55*(($C$9/70)^$AD$55)</f>
        <v>238.89067370992117</v>
      </c>
      <c r="N201" s="3">
        <f>((N$177-$H$5)/1000)*$R$55*(($C$9/70)^$AD$55)</f>
        <v>268.75200792366132</v>
      </c>
      <c r="O201" s="3">
        <f>((O$177-$H$5)/1000)*$R$55*(($C$9/70)^$AD$55)</f>
        <v>298.61334213740145</v>
      </c>
      <c r="P201" s="3">
        <f>((P$177-$H$5)/1000)*$R$55*(($C$9/70)^$AD$55)</f>
        <v>328.47467635114162</v>
      </c>
      <c r="Q201" s="3">
        <f>((Q$177-$H$5)/1000)*$R$55*(($C$9/70)^$AD$55)</f>
        <v>358.33601056488175</v>
      </c>
      <c r="R201" s="3">
        <f>((R$177-$H$5)/1000)*$R$55*(($C$9/70)^$AD$55)</f>
        <v>388.19734477862193</v>
      </c>
      <c r="S201" s="3">
        <f>((S$177-$H$5)/1000)*$R$55*(($C$9/70)^$AD$55)</f>
        <v>418.05867899236199</v>
      </c>
      <c r="T201" s="3">
        <f>((T$177-$H$5)/1000)*$R$55*(($C$9/70)^$AD$55)</f>
        <v>447.92001320610217</v>
      </c>
      <c r="U201" s="3">
        <f>((U$177-$H$5)/1000)*$R$55*(($C$9/70)^$AD$55)</f>
        <v>477.78134741984235</v>
      </c>
      <c r="V201" s="3">
        <f>((V$177-$H$5)/1000)*$R$55*(($C$9/70)^$AD$55)</f>
        <v>507.64268163358241</v>
      </c>
      <c r="W201" s="3">
        <f>((W$177-$H$5)/1000)*$R$55*(($C$9/70)^$AD$55)</f>
        <v>537.50401584732265</v>
      </c>
      <c r="X201" s="3">
        <f>((X$177-$H$5)/1000)*$R$55*(($C$9/70)^$AD$55)</f>
        <v>567.36535006106271</v>
      </c>
      <c r="Y201" s="3">
        <f>((Y$177-$H$5)/1000)*$R$55*(($C$9/70)^$AD$55)</f>
        <v>597.22668427480289</v>
      </c>
      <c r="Z201" s="3">
        <f>((Z$177-$H$5)/1000)*$R$55*(($C$9/70)^$AD$55)</f>
        <v>627.08801848854307</v>
      </c>
      <c r="AA201" s="3">
        <f>((AA$177-$H$5)/1000)*$R$55*(($C$9/70)^$AD$55)</f>
        <v>656.94935270228325</v>
      </c>
      <c r="AB201" s="3">
        <f>((AB$177-$H$5)/1000)*$R$55*(($C$9/70)^$AD$55)</f>
        <v>686.81068691602331</v>
      </c>
      <c r="AC201" s="3">
        <f>((AC$177-$H$5)/1000)*$R$55*(($C$9/70)^$AD$55)</f>
        <v>716.67202112976349</v>
      </c>
      <c r="AD201" s="3">
        <f>((AD$177-$H$5)/1000)*$R$55*(($C$9/70)^$AD$55)</f>
        <v>746.53335534350367</v>
      </c>
      <c r="AE201" s="3">
        <f>((AE$177-$H$5)/1000)*$R$55*(($C$9/70)^$AD$55)</f>
        <v>776.39468955724385</v>
      </c>
      <c r="AF201" s="3">
        <f>((AF$177-$H$5)/1000)*$R$55*(($C$9/70)^$AD$55)</f>
        <v>806.25602377098403</v>
      </c>
      <c r="AG201" s="3">
        <f>((AG$177-$H$5)/1000)*$R$55*(($C$9/70)^$AD$55)</f>
        <v>836.11735798472398</v>
      </c>
      <c r="AH201" s="3">
        <f>((AH$177-$H$5)/1000)*$R$55*(($C$9/70)^$AD$55)</f>
        <v>865.97869219846416</v>
      </c>
      <c r="AI201" s="3">
        <f>((AI$177-$H$5)/1000)*$R$55*(($C$9/70)^$AD$55)</f>
        <v>895.84002641220434</v>
      </c>
      <c r="AJ201" s="3">
        <f>((AJ$177-$H$5)/1000)*$R$55*(($C$9/70)^$AD$55)</f>
        <v>925.70136062594452</v>
      </c>
      <c r="AK201" s="3">
        <f>((AK$177-$H$5)/1000)*$R$55*(($C$9/70)^$AD$55)</f>
        <v>955.5626948396847</v>
      </c>
      <c r="AL201" s="3">
        <f>((AL$177-$H$5)/1000)*$R$55*(($C$9/70)^$AD$55)</f>
        <v>985.42402905342465</v>
      </c>
      <c r="AM201" s="3">
        <f>((AM$177-$H$5)/1000)*$R$55*(($C$9/70)^$AD$55)</f>
        <v>1015.2853632671648</v>
      </c>
      <c r="AN201" s="3">
        <f>((AN$177-$H$5)/1000)*$R$55*(($C$9/70)^$AD$55)</f>
        <v>1045.146697480905</v>
      </c>
      <c r="AO201" s="3">
        <f>((AO$177-$H$5)/1000)*$R$55*(($C$9/70)^$AD$55)</f>
        <v>1075.0080316946453</v>
      </c>
      <c r="AP201" s="3">
        <f>((AP$177-$H$5)/1000)*$R$55*(($C$9/70)^$AD$55)</f>
        <v>1104.8693659083854</v>
      </c>
      <c r="AQ201" s="3">
        <f>((AQ$177-$H$5)/1000)*$R$55*(($C$9/70)^$AD$55)</f>
        <v>1134.7307001221254</v>
      </c>
      <c r="AR201" s="3">
        <f>((AR$177-$H$5)/1000)*$R$55*(($C$9/70)^$AD$55)</f>
        <v>1164.5920343358655</v>
      </c>
      <c r="AS201" s="3">
        <f>((AS$177-$H$5)/1000)*$R$55*(($C$9/70)^$AD$55)</f>
        <v>1194.4533685496058</v>
      </c>
      <c r="AT201" s="3">
        <f>((AT$177-$H$5)/1000)*$R$55*(($C$9/70)^$AD$55)</f>
        <v>1224.3147027633458</v>
      </c>
      <c r="AU201" s="3">
        <f>((AU$177-$H$5)/1000)*$R$55*(($C$9/70)^$AD$55)</f>
        <v>1254.1760369770861</v>
      </c>
      <c r="AV201" s="3">
        <f>((AV$177-$H$5)/1000)*$R$55*(($C$9/70)^$AD$55)</f>
        <v>1284.037371190826</v>
      </c>
      <c r="AW201" s="3">
        <f>((AW$177-$H$5)/1000)*$R$55*(($C$9/70)^$AD$55)</f>
        <v>1313.8987054045665</v>
      </c>
      <c r="AX201" s="3">
        <f>((AX$177-$H$5)/1000)*$R$55*(($C$9/70)^$AD$55)</f>
        <v>1343.7600396183063</v>
      </c>
      <c r="AY201" s="3">
        <f>((AY$177-$H$5)/1000)*$R$55*(($C$9/70)^$AD$55)</f>
        <v>1373.6213738320466</v>
      </c>
      <c r="AZ201" s="3">
        <f>((AZ$177-$H$5)/1000)*$R$55*(($C$9/70)^$AD$55)</f>
        <v>1403.4827080457867</v>
      </c>
      <c r="BA201" s="3">
        <f>((BA$177-$H$5)/1000)*$R$55*(($C$9/70)^$AD$55)</f>
        <v>1433.344042259527</v>
      </c>
      <c r="BB201" s="3">
        <f>((BB$177-$H$5)/1000)*$R$55*(($C$9/70)^$AD$55)</f>
        <v>1463.2053764732671</v>
      </c>
      <c r="BC201" s="3">
        <f>((BC$177-$H$5)/1000)*$R$55*(($C$9/70)^$AD$55)</f>
        <v>1493.0667106870073</v>
      </c>
      <c r="BD201" s="3">
        <f>((BD$177-$H$5)/1000)*$R$55*(($C$9/70)^$AD$55)</f>
        <v>1522.9280449007472</v>
      </c>
      <c r="BE201" s="3">
        <f>((BE$177-$H$5)/1000)*$R$55*(($C$9/70)^$AD$55)</f>
        <v>1552.7893791144877</v>
      </c>
      <c r="BF201" s="3">
        <f>((BF$177-$H$5)/1000)*$R$55*(($C$9/70)^$AD$55)</f>
        <v>1582.6507133282275</v>
      </c>
    </row>
    <row r="202" spans="2:58" hidden="1" x14ac:dyDescent="0.25">
      <c r="B202" s="14" t="s">
        <v>5</v>
      </c>
      <c r="C202" s="13"/>
      <c r="D202" s="12"/>
      <c r="E202" s="12"/>
      <c r="F202" s="12"/>
      <c r="G202" s="12"/>
      <c r="H202" s="11">
        <f>((H$177-$H$5)/1000)*$K$56*(($C$9/70)^$W$56)</f>
        <v>51.871719037559785</v>
      </c>
      <c r="I202" s="11">
        <f>((I$177-$H$5)/1000)*$K$56*(($C$9/70)^$W$56)</f>
        <v>69.162292050079714</v>
      </c>
      <c r="J202" s="11">
        <f>((J$177-$H$5)/1000)*$K$56*(($C$9/70)^$W$56)</f>
        <v>86.452865062599642</v>
      </c>
      <c r="K202" s="11">
        <f>((K$177-$H$5)/1000)*$K$56*(($C$9/70)^$W$56)</f>
        <v>103.74343807511957</v>
      </c>
      <c r="L202" s="11">
        <f>((L$177-$H$5)/1000)*$K$56*(($C$9/70)^$W$56)</f>
        <v>121.0340110876395</v>
      </c>
      <c r="M202" s="11">
        <f>((M$177-$H$5)/1000)*$K$56*(($C$9/70)^$W$56)</f>
        <v>138.32458410015943</v>
      </c>
      <c r="N202" s="11">
        <f>((N$177-$H$5)/1000)*$K$56*(($C$9/70)^$W$56)</f>
        <v>155.61515711267936</v>
      </c>
      <c r="O202" s="11">
        <f>((O$177-$H$5)/1000)*$K$56*(($C$9/70)^$W$56)</f>
        <v>172.90573012519928</v>
      </c>
      <c r="P202" s="11">
        <f>((P$177-$H$5)/1000)*$K$56*(($C$9/70)^$W$56)</f>
        <v>190.19630313771921</v>
      </c>
      <c r="Q202" s="11">
        <f>((Q$177-$H$5)/1000)*$K$56*(($C$9/70)^$W$56)</f>
        <v>207.48687615023914</v>
      </c>
      <c r="R202" s="11">
        <f>((R$177-$H$5)/1000)*$K$56*(($C$9/70)^$W$56)</f>
        <v>224.77744916275907</v>
      </c>
      <c r="S202" s="11">
        <f>((S$177-$H$5)/1000)*$K$56*(($C$9/70)^$W$56)</f>
        <v>242.068022175279</v>
      </c>
      <c r="T202" s="11">
        <f>((T$177-$H$5)/1000)*$K$56*(($C$9/70)^$W$56)</f>
        <v>259.35859518779893</v>
      </c>
      <c r="U202" s="11">
        <f>((U$177-$H$5)/1000)*$K$56*(($C$9/70)^$W$56)</f>
        <v>276.64916820031885</v>
      </c>
      <c r="V202" s="11">
        <f>((V$177-$H$5)/1000)*$K$56*(($C$9/70)^$W$56)</f>
        <v>293.93974121283878</v>
      </c>
      <c r="W202" s="11">
        <f>((W$177-$H$5)/1000)*$K$56*(($C$9/70)^$W$56)</f>
        <v>311.23031422535871</v>
      </c>
      <c r="X202" s="11">
        <f>((X$177-$H$5)/1000)*$K$56*(($C$9/70)^$W$56)</f>
        <v>328.52088723787864</v>
      </c>
      <c r="Y202" s="11">
        <f>((Y$177-$H$5)/1000)*$K$56*(($C$9/70)^$W$56)</f>
        <v>345.81146025039857</v>
      </c>
      <c r="Z202" s="11">
        <f>((Z$177-$H$5)/1000)*$K$56*(($C$9/70)^$W$56)</f>
        <v>363.10203326291855</v>
      </c>
      <c r="AA202" s="11">
        <f>((AA$177-$H$5)/1000)*$K$56*(($C$9/70)^$W$56)</f>
        <v>380.39260627543842</v>
      </c>
      <c r="AB202" s="11">
        <f>((AB$177-$H$5)/1000)*$K$56*(($C$9/70)^$W$56)</f>
        <v>397.68317928795835</v>
      </c>
      <c r="AC202" s="11">
        <f>((AC$177-$H$5)/1000)*$K$56*(($C$9/70)^$W$56)</f>
        <v>414.97375230047828</v>
      </c>
      <c r="AD202" s="11">
        <f>((AD$177-$H$5)/1000)*$K$56*(($C$9/70)^$W$56)</f>
        <v>432.26432531299821</v>
      </c>
      <c r="AE202" s="11">
        <f>((AE$177-$H$5)/1000)*$K$56*(($C$9/70)^$W$56)</f>
        <v>449.55489832551814</v>
      </c>
      <c r="AF202" s="11">
        <f>((AF$177-$H$5)/1000)*$K$56*(($C$9/70)^$W$56)</f>
        <v>466.84547133803812</v>
      </c>
      <c r="AG202" s="11">
        <f>((AG$177-$H$5)/1000)*$K$56*(($C$9/70)^$W$56)</f>
        <v>484.136044350558</v>
      </c>
      <c r="AH202" s="11">
        <f>((AH$177-$H$5)/1000)*$K$56*(($C$9/70)^$W$56)</f>
        <v>501.42661736307792</v>
      </c>
      <c r="AI202" s="11">
        <f>((AI$177-$H$5)/1000)*$K$56*(($C$9/70)^$W$56)</f>
        <v>518.71719037559785</v>
      </c>
      <c r="AJ202" s="11">
        <f>((AJ$177-$H$5)/1000)*$K$56*(($C$9/70)^$W$56)</f>
        <v>536.00776338811784</v>
      </c>
      <c r="AK202" s="11">
        <f>((AK$177-$H$5)/1000)*$K$56*(($C$9/70)^$W$56)</f>
        <v>553.29833640063771</v>
      </c>
      <c r="AL202" s="11">
        <f>((AL$177-$H$5)/1000)*$K$56*(($C$9/70)^$W$56)</f>
        <v>570.58890941315758</v>
      </c>
      <c r="AM202" s="11">
        <f>((AM$177-$H$5)/1000)*$K$56*(($C$9/70)^$W$56)</f>
        <v>587.87948242567757</v>
      </c>
      <c r="AN202" s="11">
        <f>((AN$177-$H$5)/1000)*$K$56*(($C$9/70)^$W$56)</f>
        <v>605.17005543819755</v>
      </c>
      <c r="AO202" s="11">
        <f>((AO$177-$H$5)/1000)*$K$56*(($C$9/70)^$W$56)</f>
        <v>622.46062845071742</v>
      </c>
      <c r="AP202" s="11">
        <f>((AP$177-$H$5)/1000)*$K$56*(($C$9/70)^$W$56)</f>
        <v>639.75120146323729</v>
      </c>
      <c r="AQ202" s="11">
        <f>((AQ$177-$H$5)/1000)*$K$56*(($C$9/70)^$W$56)</f>
        <v>657.04177447575728</v>
      </c>
      <c r="AR202" s="11">
        <f>((AR$177-$H$5)/1000)*$K$56*(($C$9/70)^$W$56)</f>
        <v>674.33234748827726</v>
      </c>
      <c r="AS202" s="11">
        <f>((AS$177-$H$5)/1000)*$K$56*(($C$9/70)^$W$56)</f>
        <v>691.62292050079714</v>
      </c>
      <c r="AT202" s="11">
        <f>((AT$177-$H$5)/1000)*$K$56*(($C$9/70)^$W$56)</f>
        <v>708.91349351331701</v>
      </c>
      <c r="AU202" s="11">
        <f>((AU$177-$H$5)/1000)*$K$56*(($C$9/70)^$W$56)</f>
        <v>726.20406652583711</v>
      </c>
      <c r="AV202" s="11">
        <f>((AV$177-$H$5)/1000)*$K$56*(($C$9/70)^$W$56)</f>
        <v>743.49463953835698</v>
      </c>
      <c r="AW202" s="11">
        <f>((AW$177-$H$5)/1000)*$K$56*(($C$9/70)^$W$56)</f>
        <v>760.78521255087685</v>
      </c>
      <c r="AX202" s="11">
        <f>((AX$177-$H$5)/1000)*$K$56*(($C$9/70)^$W$56)</f>
        <v>778.07578556339672</v>
      </c>
      <c r="AY202" s="11">
        <f>((AY$177-$H$5)/1000)*$K$56*(($C$9/70)^$W$56)</f>
        <v>795.36635857591671</v>
      </c>
      <c r="AZ202" s="11">
        <f>((AZ$177-$H$5)/1000)*$K$56*(($C$9/70)^$W$56)</f>
        <v>812.65693158843669</v>
      </c>
      <c r="BA202" s="11">
        <f>((BA$177-$H$5)/1000)*$K$56*(($C$9/70)^$W$56)</f>
        <v>829.94750460095656</v>
      </c>
      <c r="BB202" s="11">
        <f>((BB$177-$H$5)/1000)*$K$56*(($C$9/70)^$W$56)</f>
        <v>847.23807761347666</v>
      </c>
      <c r="BC202" s="11">
        <f>((BC$177-$H$5)/1000)*$K$56*(($C$9/70)^$W$56)</f>
        <v>864.52865062599642</v>
      </c>
      <c r="BD202" s="11">
        <f>((BD$177-$H$5)/1000)*$K$56*(($C$9/70)^$W$56)</f>
        <v>881.81922363851629</v>
      </c>
      <c r="BE202" s="11">
        <f>((BE$177-$H$5)/1000)*$K$56*(($C$9/70)^$W$56)</f>
        <v>899.10979665103628</v>
      </c>
      <c r="BF202" s="11">
        <f>((BF$177-$H$5)/1000)*$K$56*(($C$9/70)^$W$56)</f>
        <v>916.40036966355615</v>
      </c>
    </row>
    <row r="203" spans="2:58" hidden="1" x14ac:dyDescent="0.25">
      <c r="B203" s="10" t="s">
        <v>4</v>
      </c>
      <c r="C203" s="9"/>
      <c r="D203" s="8"/>
      <c r="E203" s="8"/>
      <c r="F203" s="8"/>
      <c r="G203" s="8"/>
      <c r="H203" s="7">
        <f>((H$177-$H$5)/1000)*$L$56*(($C$9/70)^$X$56)</f>
        <v>60.634219277118291</v>
      </c>
      <c r="I203" s="7">
        <f>((I$177-$H$5)/1000)*$L$56*(($C$9/70)^$X$56)</f>
        <v>80.845625702824393</v>
      </c>
      <c r="J203" s="7">
        <f>((J$177-$H$5)/1000)*$L$56*(($C$9/70)^$X$56)</f>
        <v>101.05703212853049</v>
      </c>
      <c r="K203" s="7">
        <f>((K$177-$H$5)/1000)*$L$56*(($C$9/70)^$X$56)</f>
        <v>121.26843855423658</v>
      </c>
      <c r="L203" s="7">
        <f>((L$177-$H$5)/1000)*$L$56*(($C$9/70)^$X$56)</f>
        <v>141.4798449799427</v>
      </c>
      <c r="M203" s="7">
        <f>((M$177-$H$5)/1000)*$L$56*(($C$9/70)^$X$56)</f>
        <v>161.69125140564879</v>
      </c>
      <c r="N203" s="7">
        <f>((N$177-$H$5)/1000)*$L$56*(($C$9/70)^$X$56)</f>
        <v>181.90265783135487</v>
      </c>
      <c r="O203" s="7">
        <f>((O$177-$H$5)/1000)*$L$56*(($C$9/70)^$X$56)</f>
        <v>202.11406425706099</v>
      </c>
      <c r="P203" s="7">
        <f>((P$177-$H$5)/1000)*$L$56*(($C$9/70)^$X$56)</f>
        <v>222.3254706827671</v>
      </c>
      <c r="Q203" s="7">
        <f>((Q$177-$H$5)/1000)*$L$56*(($C$9/70)^$X$56)</f>
        <v>242.53687710847316</v>
      </c>
      <c r="R203" s="7">
        <f>((R$177-$H$5)/1000)*$L$56*(($C$9/70)^$X$56)</f>
        <v>262.74828353417934</v>
      </c>
      <c r="S203" s="7">
        <f>((S$177-$H$5)/1000)*$L$56*(($C$9/70)^$X$56)</f>
        <v>282.9596899598854</v>
      </c>
      <c r="T203" s="7">
        <f>((T$177-$H$5)/1000)*$L$56*(($C$9/70)^$X$56)</f>
        <v>303.17109638559151</v>
      </c>
      <c r="U203" s="7">
        <f>((U$177-$H$5)/1000)*$L$56*(($C$9/70)^$X$56)</f>
        <v>323.38250281129757</v>
      </c>
      <c r="V203" s="7">
        <f>((V$177-$H$5)/1000)*$L$56*(($C$9/70)^$X$56)</f>
        <v>343.59390923700369</v>
      </c>
      <c r="W203" s="7">
        <f>((W$177-$H$5)/1000)*$L$56*(($C$9/70)^$X$56)</f>
        <v>363.80531566270975</v>
      </c>
      <c r="X203" s="7">
        <f>((X$177-$H$5)/1000)*$L$56*(($C$9/70)^$X$56)</f>
        <v>384.01672208841586</v>
      </c>
      <c r="Y203" s="7">
        <f>((Y$177-$H$5)/1000)*$L$56*(($C$9/70)^$X$56)</f>
        <v>404.22812851412198</v>
      </c>
      <c r="Z203" s="7">
        <f>((Z$177-$H$5)/1000)*$L$56*(($C$9/70)^$X$56)</f>
        <v>424.43953493982809</v>
      </c>
      <c r="AA203" s="7">
        <f>((AA$177-$H$5)/1000)*$L$56*(($C$9/70)^$X$56)</f>
        <v>444.65094136553421</v>
      </c>
      <c r="AB203" s="7">
        <f>((AB$177-$H$5)/1000)*$L$56*(($C$9/70)^$X$56)</f>
        <v>464.86234779124021</v>
      </c>
      <c r="AC203" s="7">
        <f>((AC$177-$H$5)/1000)*$L$56*(($C$9/70)^$X$56)</f>
        <v>485.07375421694633</v>
      </c>
      <c r="AD203" s="7">
        <f>((AD$177-$H$5)/1000)*$L$56*(($C$9/70)^$X$56)</f>
        <v>505.2851606426525</v>
      </c>
      <c r="AE203" s="7">
        <f>((AE$177-$H$5)/1000)*$L$56*(($C$9/70)^$X$56)</f>
        <v>525.49656706835867</v>
      </c>
      <c r="AF203" s="7">
        <f>((AF$177-$H$5)/1000)*$L$56*(($C$9/70)^$X$56)</f>
        <v>545.70797349406473</v>
      </c>
      <c r="AG203" s="7">
        <f>((AG$177-$H$5)/1000)*$L$56*(($C$9/70)^$X$56)</f>
        <v>565.91937991977079</v>
      </c>
      <c r="AH203" s="7">
        <f>((AH$177-$H$5)/1000)*$L$56*(($C$9/70)^$X$56)</f>
        <v>586.13078634547685</v>
      </c>
      <c r="AI203" s="7">
        <f>((AI$177-$H$5)/1000)*$L$56*(($C$9/70)^$X$56)</f>
        <v>606.34219277118302</v>
      </c>
      <c r="AJ203" s="7">
        <f>((AJ$177-$H$5)/1000)*$L$56*(($C$9/70)^$X$56)</f>
        <v>626.55359919688908</v>
      </c>
      <c r="AK203" s="7">
        <f>((AK$177-$H$5)/1000)*$L$56*(($C$9/70)^$X$56)</f>
        <v>646.76500562259514</v>
      </c>
      <c r="AL203" s="7">
        <f>((AL$177-$H$5)/1000)*$L$56*(($C$9/70)^$X$56)</f>
        <v>666.9764120483012</v>
      </c>
      <c r="AM203" s="7">
        <f>((AM$177-$H$5)/1000)*$L$56*(($C$9/70)^$X$56)</f>
        <v>687.18781847400737</v>
      </c>
      <c r="AN203" s="7">
        <f>((AN$177-$H$5)/1000)*$L$56*(($C$9/70)^$X$56)</f>
        <v>707.39922489971343</v>
      </c>
      <c r="AO203" s="7">
        <f>((AO$177-$H$5)/1000)*$L$56*(($C$9/70)^$X$56)</f>
        <v>727.61063132541949</v>
      </c>
      <c r="AP203" s="7">
        <f>((AP$177-$H$5)/1000)*$L$56*(($C$9/70)^$X$56)</f>
        <v>747.82203775112566</v>
      </c>
      <c r="AQ203" s="7">
        <f>((AQ$177-$H$5)/1000)*$L$56*(($C$9/70)^$X$56)</f>
        <v>768.03344417683172</v>
      </c>
      <c r="AR203" s="7">
        <f>((AR$177-$H$5)/1000)*$L$56*(($C$9/70)^$X$56)</f>
        <v>788.24485060253789</v>
      </c>
      <c r="AS203" s="7">
        <f>((AS$177-$H$5)/1000)*$L$56*(($C$9/70)^$X$56)</f>
        <v>808.45625702824395</v>
      </c>
      <c r="AT203" s="7">
        <f>((AT$177-$H$5)/1000)*$L$56*(($C$9/70)^$X$56)</f>
        <v>828.6676634539499</v>
      </c>
      <c r="AU203" s="7">
        <f>((AU$177-$H$5)/1000)*$L$56*(($C$9/70)^$X$56)</f>
        <v>848.87906987965619</v>
      </c>
      <c r="AV203" s="7">
        <f>((AV$177-$H$5)/1000)*$L$56*(($C$9/70)^$X$56)</f>
        <v>869.09047630536224</v>
      </c>
      <c r="AW203" s="7">
        <f>((AW$177-$H$5)/1000)*$L$56*(($C$9/70)^$X$56)</f>
        <v>889.30188273106842</v>
      </c>
      <c r="AX203" s="7">
        <f>((AX$177-$H$5)/1000)*$L$56*(($C$9/70)^$X$56)</f>
        <v>909.51328915677448</v>
      </c>
      <c r="AY203" s="7">
        <f>((AY$177-$H$5)/1000)*$L$56*(($C$9/70)^$X$56)</f>
        <v>929.72469558248042</v>
      </c>
      <c r="AZ203" s="7">
        <f>((AZ$177-$H$5)/1000)*$L$56*(($C$9/70)^$X$56)</f>
        <v>949.93610200818671</v>
      </c>
      <c r="BA203" s="7">
        <f>((BA$177-$H$5)/1000)*$L$56*(($C$9/70)^$X$56)</f>
        <v>970.14750843389265</v>
      </c>
      <c r="BB203" s="7">
        <f>((BB$177-$H$5)/1000)*$L$56*(($C$9/70)^$X$56)</f>
        <v>990.35891485959894</v>
      </c>
      <c r="BC203" s="7">
        <f>((BC$177-$H$5)/1000)*$L$56*(($C$9/70)^$X$56)</f>
        <v>1010.570321285305</v>
      </c>
      <c r="BD203" s="7">
        <f>((BD$177-$H$5)/1000)*$L$56*(($C$9/70)^$X$56)</f>
        <v>1030.7817277110109</v>
      </c>
      <c r="BE203" s="7">
        <f>((BE$177-$H$5)/1000)*$L$56*(($C$9/70)^$X$56)</f>
        <v>1050.9931341367173</v>
      </c>
      <c r="BF203" s="7">
        <f>((BF$177-$H$5)/1000)*$L$56*(($C$9/70)^$X$56)</f>
        <v>1071.2045405624233</v>
      </c>
    </row>
    <row r="204" spans="2:58" hidden="1" x14ac:dyDescent="0.25">
      <c r="B204" s="10" t="s">
        <v>3</v>
      </c>
      <c r="C204" s="9"/>
      <c r="D204" s="8"/>
      <c r="E204" s="8"/>
      <c r="F204" s="8"/>
      <c r="G204" s="8"/>
      <c r="H204" s="7">
        <f>((H$177-$H$5)/1000)*$M$56*(($C$9/70)^$Y$56)</f>
        <v>79.412387731607851</v>
      </c>
      <c r="I204" s="7">
        <f>((I$177-$H$5)/1000)*$M$56*(($C$9/70)^$Y$56)</f>
        <v>105.88318364214382</v>
      </c>
      <c r="J204" s="7">
        <f>((J$177-$H$5)/1000)*$M$56*(($C$9/70)^$Y$56)</f>
        <v>132.35397955267976</v>
      </c>
      <c r="K204" s="7">
        <f>((K$177-$H$5)/1000)*$M$56*(($C$9/70)^$Y$56)</f>
        <v>158.8247754632157</v>
      </c>
      <c r="L204" s="7">
        <f>((L$177-$H$5)/1000)*$M$56*(($C$9/70)^$Y$56)</f>
        <v>185.29557137375164</v>
      </c>
      <c r="M204" s="7">
        <f>((M$177-$H$5)/1000)*$M$56*(($C$9/70)^$Y$56)</f>
        <v>211.76636728428764</v>
      </c>
      <c r="N204" s="7">
        <f>((N$177-$H$5)/1000)*$M$56*(($C$9/70)^$Y$56)</f>
        <v>238.23716319482358</v>
      </c>
      <c r="O204" s="7">
        <f>((O$177-$H$5)/1000)*$M$56*(($C$9/70)^$Y$56)</f>
        <v>264.70795910535952</v>
      </c>
      <c r="P204" s="7">
        <f>((P$177-$H$5)/1000)*$M$56*(($C$9/70)^$Y$56)</f>
        <v>291.17875501589549</v>
      </c>
      <c r="Q204" s="7">
        <f>((Q$177-$H$5)/1000)*$M$56*(($C$9/70)^$Y$56)</f>
        <v>317.6495509264314</v>
      </c>
      <c r="R204" s="7">
        <f>((R$177-$H$5)/1000)*$M$56*(($C$9/70)^$Y$56)</f>
        <v>344.12034683696737</v>
      </c>
      <c r="S204" s="7">
        <f>((S$177-$H$5)/1000)*$M$56*(($C$9/70)^$Y$56)</f>
        <v>370.59114274750328</v>
      </c>
      <c r="T204" s="7">
        <f>((T$177-$H$5)/1000)*$M$56*(($C$9/70)^$Y$56)</f>
        <v>397.06193865803925</v>
      </c>
      <c r="U204" s="7">
        <f>((U$177-$H$5)/1000)*$M$56*(($C$9/70)^$Y$56)</f>
        <v>423.53273456857528</v>
      </c>
      <c r="V204" s="7">
        <f>((V$177-$H$5)/1000)*$M$56*(($C$9/70)^$Y$56)</f>
        <v>450.00353047911119</v>
      </c>
      <c r="W204" s="7">
        <f>((W$177-$H$5)/1000)*$M$56*(($C$9/70)^$Y$56)</f>
        <v>476.47432638964716</v>
      </c>
      <c r="X204" s="7">
        <f>((X$177-$H$5)/1000)*$M$56*(($C$9/70)^$Y$56)</f>
        <v>502.94512230018307</v>
      </c>
      <c r="Y204" s="7">
        <f>((Y$177-$H$5)/1000)*$M$56*(($C$9/70)^$Y$56)</f>
        <v>529.41591821071904</v>
      </c>
      <c r="Z204" s="7">
        <f>((Z$177-$H$5)/1000)*$M$56*(($C$9/70)^$Y$56)</f>
        <v>555.88671412125507</v>
      </c>
      <c r="AA204" s="7">
        <f>((AA$177-$H$5)/1000)*$M$56*(($C$9/70)^$Y$56)</f>
        <v>582.35751003179098</v>
      </c>
      <c r="AB204" s="7">
        <f>((AB$177-$H$5)/1000)*$M$56*(($C$9/70)^$Y$56)</f>
        <v>608.82830594232678</v>
      </c>
      <c r="AC204" s="7">
        <f>((AC$177-$H$5)/1000)*$M$56*(($C$9/70)^$Y$56)</f>
        <v>635.2991018528628</v>
      </c>
      <c r="AD204" s="7">
        <f>((AD$177-$H$5)/1000)*$M$56*(($C$9/70)^$Y$56)</f>
        <v>661.76989776339883</v>
      </c>
      <c r="AE204" s="7">
        <f>((AE$177-$H$5)/1000)*$M$56*(($C$9/70)^$Y$56)</f>
        <v>688.24069367393474</v>
      </c>
      <c r="AF204" s="7">
        <f>((AF$177-$H$5)/1000)*$M$56*(($C$9/70)^$Y$56)</f>
        <v>714.71148958447066</v>
      </c>
      <c r="AG204" s="7">
        <f>((AG$177-$H$5)/1000)*$M$56*(($C$9/70)^$Y$56)</f>
        <v>741.18228549500657</v>
      </c>
      <c r="AH204" s="7">
        <f>((AH$177-$H$5)/1000)*$M$56*(($C$9/70)^$Y$56)</f>
        <v>767.65308140554259</v>
      </c>
      <c r="AI204" s="7">
        <f>((AI$177-$H$5)/1000)*$M$56*(($C$9/70)^$Y$56)</f>
        <v>794.12387731607851</v>
      </c>
      <c r="AJ204" s="7">
        <f>((AJ$177-$H$5)/1000)*$M$56*(($C$9/70)^$Y$56)</f>
        <v>820.59467322661442</v>
      </c>
      <c r="AK204" s="7">
        <f>((AK$177-$H$5)/1000)*$M$56*(($C$9/70)^$Y$56)</f>
        <v>847.06546913715056</v>
      </c>
      <c r="AL204" s="7">
        <f>((AL$177-$H$5)/1000)*$M$56*(($C$9/70)^$Y$56)</f>
        <v>873.53626504768647</v>
      </c>
      <c r="AM204" s="7">
        <f>((AM$177-$H$5)/1000)*$M$56*(($C$9/70)^$Y$56)</f>
        <v>900.00706095822238</v>
      </c>
      <c r="AN204" s="7">
        <f>((AN$177-$H$5)/1000)*$M$56*(($C$9/70)^$Y$56)</f>
        <v>926.47785686875829</v>
      </c>
      <c r="AO204" s="7">
        <f>((AO$177-$H$5)/1000)*$M$56*(($C$9/70)^$Y$56)</f>
        <v>952.94865277929432</v>
      </c>
      <c r="AP204" s="7">
        <f>((AP$177-$H$5)/1000)*$M$56*(($C$9/70)^$Y$56)</f>
        <v>979.41944868983023</v>
      </c>
      <c r="AQ204" s="7">
        <f>((AQ$177-$H$5)/1000)*$M$56*(($C$9/70)^$Y$56)</f>
        <v>1005.8902446003661</v>
      </c>
      <c r="AR204" s="7">
        <f>((AR$177-$H$5)/1000)*$M$56*(($C$9/70)^$Y$56)</f>
        <v>1032.3610405109021</v>
      </c>
      <c r="AS204" s="7">
        <f>((AS$177-$H$5)/1000)*$M$56*(($C$9/70)^$Y$56)</f>
        <v>1058.8318364214381</v>
      </c>
      <c r="AT204" s="7">
        <f>((AT$177-$H$5)/1000)*$M$56*(($C$9/70)^$Y$56)</f>
        <v>1085.3026323319739</v>
      </c>
      <c r="AU204" s="7">
        <f>((AU$177-$H$5)/1000)*$M$56*(($C$9/70)^$Y$56)</f>
        <v>1111.7734282425101</v>
      </c>
      <c r="AV204" s="7">
        <f>((AV$177-$H$5)/1000)*$M$56*(($C$9/70)^$Y$56)</f>
        <v>1138.2442241530459</v>
      </c>
      <c r="AW204" s="7">
        <f>((AW$177-$H$5)/1000)*$M$56*(($C$9/70)^$Y$56)</f>
        <v>1164.715020063582</v>
      </c>
      <c r="AX204" s="7">
        <f>((AX$177-$H$5)/1000)*$M$56*(($C$9/70)^$Y$56)</f>
        <v>1191.185815974118</v>
      </c>
      <c r="AY204" s="7">
        <f>((AY$177-$H$5)/1000)*$M$56*(($C$9/70)^$Y$56)</f>
        <v>1217.6566118846536</v>
      </c>
      <c r="AZ204" s="7">
        <f>((AZ$177-$H$5)/1000)*$M$56*(($C$9/70)^$Y$56)</f>
        <v>1244.1274077951898</v>
      </c>
      <c r="BA204" s="7">
        <f>((BA$177-$H$5)/1000)*$M$56*(($C$9/70)^$Y$56)</f>
        <v>1270.5982037057256</v>
      </c>
      <c r="BB204" s="7">
        <f>((BB$177-$H$5)/1000)*$M$56*(($C$9/70)^$Y$56)</f>
        <v>1297.0689996162616</v>
      </c>
      <c r="BC204" s="7">
        <f>((BC$177-$H$5)/1000)*$M$56*(($C$9/70)^$Y$56)</f>
        <v>1323.5397955267977</v>
      </c>
      <c r="BD204" s="7">
        <f>((BD$177-$H$5)/1000)*$M$56*(($C$9/70)^$Y$56)</f>
        <v>1350.0105914373335</v>
      </c>
      <c r="BE204" s="7">
        <f>((BE$177-$H$5)/1000)*$M$56*(($C$9/70)^$Y$56)</f>
        <v>1376.4813873478695</v>
      </c>
      <c r="BF204" s="7">
        <f>((BF$177-$H$5)/1000)*$M$56*(($C$9/70)^$Y$56)</f>
        <v>1402.9521832584055</v>
      </c>
    </row>
    <row r="205" spans="2:58" hidden="1" x14ac:dyDescent="0.25">
      <c r="B205" s="10" t="s">
        <v>2</v>
      </c>
      <c r="C205" s="9"/>
      <c r="D205" s="8"/>
      <c r="E205" s="8"/>
      <c r="F205" s="8"/>
      <c r="G205" s="8"/>
      <c r="H205" s="7">
        <f>((H$177-$H$5)/1000)*$O$56*(($C$9/70)^$AA$56)</f>
        <v>95.591845044646732</v>
      </c>
      <c r="I205" s="7">
        <f>((I$177-$H$5)/1000)*$O$56*(($C$9/70)^$AA$56)</f>
        <v>127.45579339286233</v>
      </c>
      <c r="J205" s="7">
        <f>((J$177-$H$5)/1000)*$O$56*(($C$9/70)^$AA$56)</f>
        <v>159.31974174107788</v>
      </c>
      <c r="K205" s="7">
        <f>((K$177-$H$5)/1000)*$O$56*(($C$9/70)^$AA$56)</f>
        <v>191.18369008929346</v>
      </c>
      <c r="L205" s="7">
        <f>((L$177-$H$5)/1000)*$O$56*(($C$9/70)^$AA$56)</f>
        <v>223.04763843750902</v>
      </c>
      <c r="M205" s="7">
        <f>((M$177-$H$5)/1000)*$O$56*(($C$9/70)^$AA$56)</f>
        <v>254.91158678572467</v>
      </c>
      <c r="N205" s="7">
        <f>((N$177-$H$5)/1000)*$O$56*(($C$9/70)^$AA$56)</f>
        <v>286.7755351339402</v>
      </c>
      <c r="O205" s="7">
        <f>((O$177-$H$5)/1000)*$O$56*(($C$9/70)^$AA$56)</f>
        <v>318.63948348215575</v>
      </c>
      <c r="P205" s="7">
        <f>((P$177-$H$5)/1000)*$O$56*(($C$9/70)^$AA$56)</f>
        <v>350.50343183037137</v>
      </c>
      <c r="Q205" s="7">
        <f>((Q$177-$H$5)/1000)*$O$56*(($C$9/70)^$AA$56)</f>
        <v>382.36738017858693</v>
      </c>
      <c r="R205" s="7">
        <f>((R$177-$H$5)/1000)*$O$56*(($C$9/70)^$AA$56)</f>
        <v>414.23132852680254</v>
      </c>
      <c r="S205" s="7">
        <f>((S$177-$H$5)/1000)*$O$56*(($C$9/70)^$AA$56)</f>
        <v>446.09527687501804</v>
      </c>
      <c r="T205" s="7">
        <f>((T$177-$H$5)/1000)*$O$56*(($C$9/70)^$AA$56)</f>
        <v>477.95922522323372</v>
      </c>
      <c r="U205" s="7">
        <f>((U$177-$H$5)/1000)*$O$56*(($C$9/70)^$AA$56)</f>
        <v>509.82317357144933</v>
      </c>
      <c r="V205" s="7">
        <f>((V$177-$H$5)/1000)*$O$56*(($C$9/70)^$AA$56)</f>
        <v>541.68712191966483</v>
      </c>
      <c r="W205" s="7">
        <f>((W$177-$H$5)/1000)*$O$56*(($C$9/70)^$AA$56)</f>
        <v>573.55107026788039</v>
      </c>
      <c r="X205" s="7">
        <f>((X$177-$H$5)/1000)*$O$56*(($C$9/70)^$AA$56)</f>
        <v>605.41501861609595</v>
      </c>
      <c r="Y205" s="7">
        <f>((Y$177-$H$5)/1000)*$O$56*(($C$9/70)^$AA$56)</f>
        <v>637.27896696431151</v>
      </c>
      <c r="Z205" s="7">
        <f>((Z$177-$H$5)/1000)*$O$56*(($C$9/70)^$AA$56)</f>
        <v>669.14291531252707</v>
      </c>
      <c r="AA205" s="7">
        <f>((AA$177-$H$5)/1000)*$O$56*(($C$9/70)^$AA$56)</f>
        <v>701.00686366074274</v>
      </c>
      <c r="AB205" s="7">
        <f>((AB$177-$H$5)/1000)*$O$56*(($C$9/70)^$AA$56)</f>
        <v>732.87081200895818</v>
      </c>
      <c r="AC205" s="7">
        <f>((AC$177-$H$5)/1000)*$O$56*(($C$9/70)^$AA$56)</f>
        <v>764.73476035717385</v>
      </c>
      <c r="AD205" s="7">
        <f>((AD$177-$H$5)/1000)*$O$56*(($C$9/70)^$AA$56)</f>
        <v>796.59870870538941</v>
      </c>
      <c r="AE205" s="7">
        <f>((AE$177-$H$5)/1000)*$O$56*(($C$9/70)^$AA$56)</f>
        <v>828.46265705360508</v>
      </c>
      <c r="AF205" s="7">
        <f>((AF$177-$H$5)/1000)*$O$56*(($C$9/70)^$AA$56)</f>
        <v>860.32660540182064</v>
      </c>
      <c r="AG205" s="7">
        <f>((AG$177-$H$5)/1000)*$O$56*(($C$9/70)^$AA$56)</f>
        <v>892.19055375003609</v>
      </c>
      <c r="AH205" s="7">
        <f>((AH$177-$H$5)/1000)*$O$56*(($C$9/70)^$AA$56)</f>
        <v>924.05450209825176</v>
      </c>
      <c r="AI205" s="7">
        <f>((AI$177-$H$5)/1000)*$O$56*(($C$9/70)^$AA$56)</f>
        <v>955.91845044646743</v>
      </c>
      <c r="AJ205" s="7">
        <f>((AJ$177-$H$5)/1000)*$O$56*(($C$9/70)^$AA$56)</f>
        <v>987.78239879468299</v>
      </c>
      <c r="AK205" s="7">
        <f>((AK$177-$H$5)/1000)*$O$56*(($C$9/70)^$AA$56)</f>
        <v>1019.6463471428987</v>
      </c>
      <c r="AL205" s="7">
        <f>((AL$177-$H$5)/1000)*$O$56*(($C$9/70)^$AA$56)</f>
        <v>1051.510295491114</v>
      </c>
      <c r="AM205" s="7">
        <f>((AM$177-$H$5)/1000)*$O$56*(($C$9/70)^$AA$56)</f>
        <v>1083.3742438393297</v>
      </c>
      <c r="AN205" s="7">
        <f>((AN$177-$H$5)/1000)*$O$56*(($C$9/70)^$AA$56)</f>
        <v>1115.2381921875451</v>
      </c>
      <c r="AO205" s="7">
        <f>((AO$177-$H$5)/1000)*$O$56*(($C$9/70)^$AA$56)</f>
        <v>1147.1021405357608</v>
      </c>
      <c r="AP205" s="7">
        <f>((AP$177-$H$5)/1000)*$O$56*(($C$9/70)^$AA$56)</f>
        <v>1178.9660888839765</v>
      </c>
      <c r="AQ205" s="7">
        <f>((AQ$177-$H$5)/1000)*$O$56*(($C$9/70)^$AA$56)</f>
        <v>1210.8300372321919</v>
      </c>
      <c r="AR205" s="7">
        <f>((AR$177-$H$5)/1000)*$O$56*(($C$9/70)^$AA$56)</f>
        <v>1242.6939855804076</v>
      </c>
      <c r="AS205" s="7">
        <f>((AS$177-$H$5)/1000)*$O$56*(($C$9/70)^$AA$56)</f>
        <v>1274.557933928623</v>
      </c>
      <c r="AT205" s="7">
        <f>((AT$177-$H$5)/1000)*$O$56*(($C$9/70)^$AA$56)</f>
        <v>1306.4218822768387</v>
      </c>
      <c r="AU205" s="7">
        <f>((AU$177-$H$5)/1000)*$O$56*(($C$9/70)^$AA$56)</f>
        <v>1338.2858306250541</v>
      </c>
      <c r="AV205" s="7">
        <f>((AV$177-$H$5)/1000)*$O$56*(($C$9/70)^$AA$56)</f>
        <v>1370.1497789732698</v>
      </c>
      <c r="AW205" s="7">
        <f>((AW$177-$H$5)/1000)*$O$56*(($C$9/70)^$AA$56)</f>
        <v>1402.0137273214855</v>
      </c>
      <c r="AX205" s="7">
        <f>((AX$177-$H$5)/1000)*$O$56*(($C$9/70)^$AA$56)</f>
        <v>1433.8776756697011</v>
      </c>
      <c r="AY205" s="7">
        <f>((AY$177-$H$5)/1000)*$O$56*(($C$9/70)^$AA$56)</f>
        <v>1465.7416240179164</v>
      </c>
      <c r="AZ205" s="7">
        <f>((AZ$177-$H$5)/1000)*$O$56*(($C$9/70)^$AA$56)</f>
        <v>1497.6055723661323</v>
      </c>
      <c r="BA205" s="7">
        <f>((BA$177-$H$5)/1000)*$O$56*(($C$9/70)^$AA$56)</f>
        <v>1529.4695207143477</v>
      </c>
      <c r="BB205" s="7">
        <f>((BB$177-$H$5)/1000)*$O$56*(($C$9/70)^$AA$56)</f>
        <v>1561.3334690625636</v>
      </c>
      <c r="BC205" s="7">
        <f>((BC$177-$H$5)/1000)*$O$56*(($C$9/70)^$AA$56)</f>
        <v>1593.1974174107788</v>
      </c>
      <c r="BD205" s="7">
        <f>((BD$177-$H$5)/1000)*$O$56*(($C$9/70)^$AA$56)</f>
        <v>1625.0613657589945</v>
      </c>
      <c r="BE205" s="7">
        <f>((BE$177-$H$5)/1000)*$O$56*(($C$9/70)^$AA$56)</f>
        <v>1656.9253141072102</v>
      </c>
      <c r="BF205" s="7">
        <f>((BF$177-$H$5)/1000)*$O$56*(($C$9/70)^$AA$56)</f>
        <v>1688.7892624554256</v>
      </c>
    </row>
    <row r="206" spans="2:58" hidden="1" x14ac:dyDescent="0.25">
      <c r="B206" s="10" t="s">
        <v>1</v>
      </c>
      <c r="C206" s="9"/>
      <c r="D206" s="8"/>
      <c r="E206" s="8"/>
      <c r="F206" s="8"/>
      <c r="G206" s="8"/>
      <c r="H206" s="7">
        <f>((H$177-$H$5)/1000)*$P$56*(($C$9/70)^$AB$56)</f>
        <v>101.40375409769219</v>
      </c>
      <c r="I206" s="7">
        <f>((I$177-$H$5)/1000)*$P$56*(($C$9/70)^$AB$56)</f>
        <v>135.2050054635896</v>
      </c>
      <c r="J206" s="7">
        <f>((J$177-$H$5)/1000)*$P$56*(($C$9/70)^$AB$56)</f>
        <v>169.00625682948697</v>
      </c>
      <c r="K206" s="7">
        <f>((K$177-$H$5)/1000)*$P$56*(($C$9/70)^$AB$56)</f>
        <v>202.80750819538437</v>
      </c>
      <c r="L206" s="7">
        <f>((L$177-$H$5)/1000)*$P$56*(($C$9/70)^$AB$56)</f>
        <v>236.60875956128174</v>
      </c>
      <c r="M206" s="7">
        <f>((M$177-$H$5)/1000)*$P$56*(($C$9/70)^$AB$56)</f>
        <v>270.4100109271792</v>
      </c>
      <c r="N206" s="7">
        <f>((N$177-$H$5)/1000)*$P$56*(($C$9/70)^$AB$56)</f>
        <v>304.21126229307652</v>
      </c>
      <c r="O206" s="7">
        <f>((O$177-$H$5)/1000)*$P$56*(($C$9/70)^$AB$56)</f>
        <v>338.01251365897394</v>
      </c>
      <c r="P206" s="7">
        <f>((P$177-$H$5)/1000)*$P$56*(($C$9/70)^$AB$56)</f>
        <v>371.81376502487137</v>
      </c>
      <c r="Q206" s="7">
        <f>((Q$177-$H$5)/1000)*$P$56*(($C$9/70)^$AB$56)</f>
        <v>405.61501639076874</v>
      </c>
      <c r="R206" s="7">
        <f>((R$177-$H$5)/1000)*$P$56*(($C$9/70)^$AB$56)</f>
        <v>439.41626775666617</v>
      </c>
      <c r="S206" s="7">
        <f>((S$177-$H$5)/1000)*$P$56*(($C$9/70)^$AB$56)</f>
        <v>473.21751912256349</v>
      </c>
      <c r="T206" s="7">
        <f>((T$177-$H$5)/1000)*$P$56*(($C$9/70)^$AB$56)</f>
        <v>507.01877048846086</v>
      </c>
      <c r="U206" s="7">
        <f>((U$177-$H$5)/1000)*$P$56*(($C$9/70)^$AB$56)</f>
        <v>540.8200218543584</v>
      </c>
      <c r="V206" s="7">
        <f>((V$177-$H$5)/1000)*$P$56*(($C$9/70)^$AB$56)</f>
        <v>574.62127322025572</v>
      </c>
      <c r="W206" s="7">
        <f>((W$177-$H$5)/1000)*$P$56*(($C$9/70)^$AB$56)</f>
        <v>608.42252458615303</v>
      </c>
      <c r="X206" s="7">
        <f>((X$177-$H$5)/1000)*$P$56*(($C$9/70)^$AB$56)</f>
        <v>642.22377595205046</v>
      </c>
      <c r="Y206" s="7">
        <f>((Y$177-$H$5)/1000)*$P$56*(($C$9/70)^$AB$56)</f>
        <v>676.02502731794789</v>
      </c>
      <c r="Z206" s="7">
        <f>((Z$177-$H$5)/1000)*$P$56*(($C$9/70)^$AB$56)</f>
        <v>709.82627868384532</v>
      </c>
      <c r="AA206" s="7">
        <f>((AA$177-$H$5)/1000)*$P$56*(($C$9/70)^$AB$56)</f>
        <v>743.62753004974275</v>
      </c>
      <c r="AB206" s="7">
        <f>((AB$177-$H$5)/1000)*$P$56*(($C$9/70)^$AB$56)</f>
        <v>777.42878141563995</v>
      </c>
      <c r="AC206" s="7">
        <f>((AC$177-$H$5)/1000)*$P$56*(($C$9/70)^$AB$56)</f>
        <v>811.23003278153749</v>
      </c>
      <c r="AD206" s="7">
        <f>((AD$177-$H$5)/1000)*$P$56*(($C$9/70)^$AB$56)</f>
        <v>845.03128414743492</v>
      </c>
      <c r="AE206" s="7">
        <f>((AE$177-$H$5)/1000)*$P$56*(($C$9/70)^$AB$56)</f>
        <v>878.83253551333235</v>
      </c>
      <c r="AF206" s="7">
        <f>((AF$177-$H$5)/1000)*$P$56*(($C$9/70)^$AB$56)</f>
        <v>912.63378687922966</v>
      </c>
      <c r="AG206" s="7">
        <f>((AG$177-$H$5)/1000)*$P$56*(($C$9/70)^$AB$56)</f>
        <v>946.43503824512698</v>
      </c>
      <c r="AH206" s="7">
        <f>((AH$177-$H$5)/1000)*$P$56*(($C$9/70)^$AB$56)</f>
        <v>980.2362896110244</v>
      </c>
      <c r="AI206" s="7">
        <f>((AI$177-$H$5)/1000)*$P$56*(($C$9/70)^$AB$56)</f>
        <v>1014.0375409769217</v>
      </c>
      <c r="AJ206" s="7">
        <f>((AJ$177-$H$5)/1000)*$P$56*(($C$9/70)^$AB$56)</f>
        <v>1047.8387923428193</v>
      </c>
      <c r="AK206" s="7">
        <f>((AK$177-$H$5)/1000)*$P$56*(($C$9/70)^$AB$56)</f>
        <v>1081.6400437087168</v>
      </c>
      <c r="AL206" s="7">
        <f>((AL$177-$H$5)/1000)*$P$56*(($C$9/70)^$AB$56)</f>
        <v>1115.4412950746139</v>
      </c>
      <c r="AM206" s="7">
        <f>((AM$177-$H$5)/1000)*$P$56*(($C$9/70)^$AB$56)</f>
        <v>1149.2425464405114</v>
      </c>
      <c r="AN206" s="7">
        <f>((AN$177-$H$5)/1000)*$P$56*(($C$9/70)^$AB$56)</f>
        <v>1183.0437978064087</v>
      </c>
      <c r="AO206" s="7">
        <f>((AO$177-$H$5)/1000)*$P$56*(($C$9/70)^$AB$56)</f>
        <v>1216.8450491723061</v>
      </c>
      <c r="AP206" s="7">
        <f>((AP$177-$H$5)/1000)*$P$56*(($C$9/70)^$AB$56)</f>
        <v>1250.6463005382038</v>
      </c>
      <c r="AQ206" s="7">
        <f>((AQ$177-$H$5)/1000)*$P$56*(($C$9/70)^$AB$56)</f>
        <v>1284.4475519041009</v>
      </c>
      <c r="AR206" s="7">
        <f>((AR$177-$H$5)/1000)*$P$56*(($C$9/70)^$AB$56)</f>
        <v>1318.2488032699985</v>
      </c>
      <c r="AS206" s="7">
        <f>((AS$177-$H$5)/1000)*$P$56*(($C$9/70)^$AB$56)</f>
        <v>1352.0500546358958</v>
      </c>
      <c r="AT206" s="7">
        <f>((AT$177-$H$5)/1000)*$P$56*(($C$9/70)^$AB$56)</f>
        <v>1385.8513060017931</v>
      </c>
      <c r="AU206" s="7">
        <f>((AU$177-$H$5)/1000)*$P$56*(($C$9/70)^$AB$56)</f>
        <v>1419.6525573676906</v>
      </c>
      <c r="AV206" s="7">
        <f>((AV$177-$H$5)/1000)*$P$56*(($C$9/70)^$AB$56)</f>
        <v>1453.4538087335879</v>
      </c>
      <c r="AW206" s="7">
        <f>((AW$177-$H$5)/1000)*$P$56*(($C$9/70)^$AB$56)</f>
        <v>1487.2550600994855</v>
      </c>
      <c r="AX206" s="7">
        <f>((AX$177-$H$5)/1000)*$P$56*(($C$9/70)^$AB$56)</f>
        <v>1521.0563114653826</v>
      </c>
      <c r="AY206" s="7">
        <f>((AY$177-$H$5)/1000)*$P$56*(($C$9/70)^$AB$56)</f>
        <v>1554.8575628312799</v>
      </c>
      <c r="AZ206" s="7">
        <f>((AZ$177-$H$5)/1000)*$P$56*(($C$9/70)^$AB$56)</f>
        <v>1588.6588141971777</v>
      </c>
      <c r="BA206" s="7">
        <f>((BA$177-$H$5)/1000)*$P$56*(($C$9/70)^$AB$56)</f>
        <v>1622.460065563075</v>
      </c>
      <c r="BB206" s="7">
        <f>((BB$177-$H$5)/1000)*$P$56*(($C$9/70)^$AB$56)</f>
        <v>1656.2613169289725</v>
      </c>
      <c r="BC206" s="7">
        <f>((BC$177-$H$5)/1000)*$P$56*(($C$9/70)^$AB$56)</f>
        <v>1690.0625682948698</v>
      </c>
      <c r="BD206" s="7">
        <f>((BD$177-$H$5)/1000)*$P$56*(($C$9/70)^$AB$56)</f>
        <v>1723.8638196607671</v>
      </c>
      <c r="BE206" s="7">
        <f>((BE$177-$H$5)/1000)*$P$56*(($C$9/70)^$AB$56)</f>
        <v>1757.6650710266647</v>
      </c>
      <c r="BF206" s="7">
        <f>((BF$177-$H$5)/1000)*$P$56*(($C$9/70)^$AB$56)</f>
        <v>1791.4663223925618</v>
      </c>
    </row>
    <row r="207" spans="2:58" ht="15.75" hidden="1" thickBot="1" x14ac:dyDescent="0.3">
      <c r="B207" s="6" t="s">
        <v>0</v>
      </c>
      <c r="C207" s="5"/>
      <c r="D207" s="4"/>
      <c r="E207" s="4"/>
      <c r="F207" s="4"/>
      <c r="G207" s="4"/>
      <c r="H207" s="3">
        <f>((H$177-$H$5)/1000)*$R$56*(($C$9/70)^$AD$56)</f>
        <v>110.29823806362235</v>
      </c>
      <c r="I207" s="3">
        <f>((I$177-$H$5)/1000)*$R$56*(($C$9/70)^$AD$56)</f>
        <v>147.06431741816311</v>
      </c>
      <c r="J207" s="3">
        <f>((J$177-$H$5)/1000)*$R$56*(($C$9/70)^$AD$56)</f>
        <v>183.83039677270389</v>
      </c>
      <c r="K207" s="3">
        <f>((K$177-$H$5)/1000)*$R$56*(($C$9/70)^$AD$56)</f>
        <v>220.5964761272447</v>
      </c>
      <c r="L207" s="3">
        <f>((L$177-$H$5)/1000)*$R$56*(($C$9/70)^$AD$56)</f>
        <v>257.36255548178548</v>
      </c>
      <c r="M207" s="3">
        <f>((M$177-$H$5)/1000)*$R$56*(($C$9/70)^$AD$56)</f>
        <v>294.12863483632623</v>
      </c>
      <c r="N207" s="3">
        <f>((N$177-$H$5)/1000)*$R$56*(($C$9/70)^$AD$56)</f>
        <v>330.89471419086703</v>
      </c>
      <c r="O207" s="3">
        <f>((O$177-$H$5)/1000)*$R$56*(($C$9/70)^$AD$56)</f>
        <v>367.66079354540778</v>
      </c>
      <c r="P207" s="3">
        <f>((P$177-$H$5)/1000)*$R$56*(($C$9/70)^$AD$56)</f>
        <v>404.42687289994859</v>
      </c>
      <c r="Q207" s="3">
        <f>((Q$177-$H$5)/1000)*$R$56*(($C$9/70)^$AD$56)</f>
        <v>441.1929522544894</v>
      </c>
      <c r="R207" s="3">
        <f>((R$177-$H$5)/1000)*$R$56*(($C$9/70)^$AD$56)</f>
        <v>477.95903160903015</v>
      </c>
      <c r="S207" s="3">
        <f>((S$177-$H$5)/1000)*$R$56*(($C$9/70)^$AD$56)</f>
        <v>514.72511096357096</v>
      </c>
      <c r="T207" s="3">
        <f>((T$177-$H$5)/1000)*$R$56*(($C$9/70)^$AD$56)</f>
        <v>551.49119031811176</v>
      </c>
      <c r="U207" s="3">
        <f>((U$177-$H$5)/1000)*$R$56*(($C$9/70)^$AD$56)</f>
        <v>588.25726967265246</v>
      </c>
      <c r="V207" s="3">
        <f>((V$177-$H$5)/1000)*$R$56*(($C$9/70)^$AD$56)</f>
        <v>625.02334902719326</v>
      </c>
      <c r="W207" s="3">
        <f>((W$177-$H$5)/1000)*$R$56*(($C$9/70)^$AD$56)</f>
        <v>661.78942838173407</v>
      </c>
      <c r="X207" s="3">
        <f>((X$177-$H$5)/1000)*$R$56*(($C$9/70)^$AD$56)</f>
        <v>698.55550773627476</v>
      </c>
      <c r="Y207" s="3">
        <f>((Y$177-$H$5)/1000)*$R$56*(($C$9/70)^$AD$56)</f>
        <v>735.32158709081557</v>
      </c>
      <c r="Z207" s="3">
        <f>((Z$177-$H$5)/1000)*$R$56*(($C$9/70)^$AD$56)</f>
        <v>772.08766644535649</v>
      </c>
      <c r="AA207" s="3">
        <f>((AA$177-$H$5)/1000)*$R$56*(($C$9/70)^$AD$56)</f>
        <v>808.85374579989718</v>
      </c>
      <c r="AB207" s="3">
        <f>((AB$177-$H$5)/1000)*$R$56*(($C$9/70)^$AD$56)</f>
        <v>845.61982515443788</v>
      </c>
      <c r="AC207" s="3">
        <f>((AC$177-$H$5)/1000)*$R$56*(($C$9/70)^$AD$56)</f>
        <v>882.3859045089788</v>
      </c>
      <c r="AD207" s="3">
        <f>((AD$177-$H$5)/1000)*$R$56*(($C$9/70)^$AD$56)</f>
        <v>919.15198386351949</v>
      </c>
      <c r="AE207" s="3">
        <f>((AE$177-$H$5)/1000)*$R$56*(($C$9/70)^$AD$56)</f>
        <v>955.9180632180603</v>
      </c>
      <c r="AF207" s="3">
        <f>((AF$177-$H$5)/1000)*$R$56*(($C$9/70)^$AD$56)</f>
        <v>992.68414257260122</v>
      </c>
      <c r="AG207" s="3">
        <f>((AG$177-$H$5)/1000)*$R$56*(($C$9/70)^$AD$56)</f>
        <v>1029.4502219271419</v>
      </c>
      <c r="AH207" s="3">
        <f>((AH$177-$H$5)/1000)*$R$56*(($C$9/70)^$AD$56)</f>
        <v>1066.2163012816825</v>
      </c>
      <c r="AI207" s="3">
        <f>((AI$177-$H$5)/1000)*$R$56*(($C$9/70)^$AD$56)</f>
        <v>1102.9823806362235</v>
      </c>
      <c r="AJ207" s="3">
        <f>((AJ$177-$H$5)/1000)*$R$56*(($C$9/70)^$AD$56)</f>
        <v>1139.7484599907643</v>
      </c>
      <c r="AK207" s="3">
        <f>((AK$177-$H$5)/1000)*$R$56*(($C$9/70)^$AD$56)</f>
        <v>1176.5145393453049</v>
      </c>
      <c r="AL207" s="3">
        <f>((AL$177-$H$5)/1000)*$R$56*(($C$9/70)^$AD$56)</f>
        <v>1213.2806186998457</v>
      </c>
      <c r="AM207" s="3">
        <f>((AM$177-$H$5)/1000)*$R$56*(($C$9/70)^$AD$56)</f>
        <v>1250.0466980543865</v>
      </c>
      <c r="AN207" s="3">
        <f>((AN$177-$H$5)/1000)*$R$56*(($C$9/70)^$AD$56)</f>
        <v>1286.8127774089273</v>
      </c>
      <c r="AO207" s="3">
        <f>((AO$177-$H$5)/1000)*$R$56*(($C$9/70)^$AD$56)</f>
        <v>1323.5788567634681</v>
      </c>
      <c r="AP207" s="3">
        <f>((AP$177-$H$5)/1000)*$R$56*(($C$9/70)^$AD$56)</f>
        <v>1360.3449361180087</v>
      </c>
      <c r="AQ207" s="3">
        <f>((AQ$177-$H$5)/1000)*$R$56*(($C$9/70)^$AD$56)</f>
        <v>1397.1110154725495</v>
      </c>
      <c r="AR207" s="3">
        <f>((AR$177-$H$5)/1000)*$R$56*(($C$9/70)^$AD$56)</f>
        <v>1433.8770948270906</v>
      </c>
      <c r="AS207" s="3">
        <f>((AS$177-$H$5)/1000)*$R$56*(($C$9/70)^$AD$56)</f>
        <v>1470.6431741816311</v>
      </c>
      <c r="AT207" s="3">
        <f>((AT$177-$H$5)/1000)*$R$56*(($C$9/70)^$AD$56)</f>
        <v>1507.4092535361719</v>
      </c>
      <c r="AU207" s="3">
        <f>((AU$177-$H$5)/1000)*$R$56*(($C$9/70)^$AD$56)</f>
        <v>1544.175332890713</v>
      </c>
      <c r="AV207" s="3">
        <f>((AV$177-$H$5)/1000)*$R$56*(($C$9/70)^$AD$56)</f>
        <v>1580.9414122452536</v>
      </c>
      <c r="AW207" s="3">
        <f>((AW$177-$H$5)/1000)*$R$56*(($C$9/70)^$AD$56)</f>
        <v>1617.7074915997944</v>
      </c>
      <c r="AX207" s="3">
        <f>((AX$177-$H$5)/1000)*$R$56*(($C$9/70)^$AD$56)</f>
        <v>1654.4735709543352</v>
      </c>
      <c r="AY207" s="3">
        <f>((AY$177-$H$5)/1000)*$R$56*(($C$9/70)^$AD$56)</f>
        <v>1691.2396503088758</v>
      </c>
      <c r="AZ207" s="3">
        <f>((AZ$177-$H$5)/1000)*$R$56*(($C$9/70)^$AD$56)</f>
        <v>1728.0057296634168</v>
      </c>
      <c r="BA207" s="3">
        <f>((BA$177-$H$5)/1000)*$R$56*(($C$9/70)^$AD$56)</f>
        <v>1764.7718090179576</v>
      </c>
      <c r="BB207" s="3">
        <f>((BB$177-$H$5)/1000)*$R$56*(($C$9/70)^$AD$56)</f>
        <v>1801.5378883724984</v>
      </c>
      <c r="BC207" s="3">
        <f>((BC$177-$H$5)/1000)*$R$56*(($C$9/70)^$AD$56)</f>
        <v>1838.303967727039</v>
      </c>
      <c r="BD207" s="3">
        <f>((BD$177-$H$5)/1000)*$R$56*(($C$9/70)^$AD$56)</f>
        <v>1875.0700470815796</v>
      </c>
      <c r="BE207" s="3">
        <f>((BE$177-$H$5)/1000)*$R$56*(($C$9/70)^$AD$56)</f>
        <v>1911.8361264361206</v>
      </c>
      <c r="BF207" s="3">
        <f>((BF$177-$H$5)/1000)*$R$56*(($C$9/70)^$AD$56)</f>
        <v>1948.6022057906614</v>
      </c>
    </row>
  </sheetData>
  <sheetProtection password="C49B" sheet="1" objects="1" scenarios="1"/>
  <mergeCells count="221">
    <mergeCell ref="B92:C92"/>
    <mergeCell ref="B93:C93"/>
    <mergeCell ref="B72:C72"/>
    <mergeCell ref="B73:C73"/>
    <mergeCell ref="B80:C80"/>
    <mergeCell ref="B81:C81"/>
    <mergeCell ref="B82:C82"/>
    <mergeCell ref="B83:C83"/>
    <mergeCell ref="B207:C207"/>
    <mergeCell ref="A68:A147"/>
    <mergeCell ref="B149:C150"/>
    <mergeCell ref="D149:D150"/>
    <mergeCell ref="E149:E150"/>
    <mergeCell ref="F149:F150"/>
    <mergeCell ref="A151:A173"/>
    <mergeCell ref="B173:C173"/>
    <mergeCell ref="B68:C68"/>
    <mergeCell ref="B69:C69"/>
    <mergeCell ref="AX17:AX18"/>
    <mergeCell ref="AY17:AZ17"/>
    <mergeCell ref="J32:AZ32"/>
    <mergeCell ref="AD17:AE17"/>
    <mergeCell ref="H176:BF176"/>
    <mergeCell ref="A178:A190"/>
    <mergeCell ref="G149:G150"/>
    <mergeCell ref="H149:BF149"/>
    <mergeCell ref="B70:C70"/>
    <mergeCell ref="B71:C71"/>
    <mergeCell ref="M17:M18"/>
    <mergeCell ref="N17:O17"/>
    <mergeCell ref="P17:Q17"/>
    <mergeCell ref="AS17:AS18"/>
    <mergeCell ref="AU17:AU18"/>
    <mergeCell ref="AV17:AW17"/>
    <mergeCell ref="L34:L35"/>
    <mergeCell ref="M34:M35"/>
    <mergeCell ref="N34:O34"/>
    <mergeCell ref="J1:AE4"/>
    <mergeCell ref="J15:AZ15"/>
    <mergeCell ref="J16:S16"/>
    <mergeCell ref="V16:AE16"/>
    <mergeCell ref="AH16:AP16"/>
    <mergeCell ref="K17:K18"/>
    <mergeCell ref="L17:L18"/>
    <mergeCell ref="AL17:AM17"/>
    <mergeCell ref="AN17:AN18"/>
    <mergeCell ref="AO17:AP17"/>
    <mergeCell ref="R17:S17"/>
    <mergeCell ref="W17:W18"/>
    <mergeCell ref="X17:X18"/>
    <mergeCell ref="Y17:Y18"/>
    <mergeCell ref="Z17:AA17"/>
    <mergeCell ref="AB17:AC17"/>
    <mergeCell ref="J50:R50"/>
    <mergeCell ref="V50:AD50"/>
    <mergeCell ref="R34:S34"/>
    <mergeCell ref="W34:W35"/>
    <mergeCell ref="AI17:AI18"/>
    <mergeCell ref="AK17:AK18"/>
    <mergeCell ref="J33:S33"/>
    <mergeCell ref="V33:AE33"/>
    <mergeCell ref="AH33:AP33"/>
    <mergeCell ref="K34:K35"/>
    <mergeCell ref="L51:L52"/>
    <mergeCell ref="M51:M52"/>
    <mergeCell ref="N51:O51"/>
    <mergeCell ref="Z34:AA34"/>
    <mergeCell ref="AB34:AC34"/>
    <mergeCell ref="AD34:AE34"/>
    <mergeCell ref="J49:AZ49"/>
    <mergeCell ref="AV34:AW34"/>
    <mergeCell ref="AX34:AX35"/>
    <mergeCell ref="AY34:AZ34"/>
    <mergeCell ref="AN34:AN35"/>
    <mergeCell ref="AO34:AP34"/>
    <mergeCell ref="AS34:AS35"/>
    <mergeCell ref="AU34:AU35"/>
    <mergeCell ref="X34:X35"/>
    <mergeCell ref="Y34:Y35"/>
    <mergeCell ref="AI34:AI35"/>
    <mergeCell ref="P34:Q34"/>
    <mergeCell ref="B62:B63"/>
    <mergeCell ref="B66:C67"/>
    <mergeCell ref="D66:D67"/>
    <mergeCell ref="E66:E67"/>
    <mergeCell ref="F66:F67"/>
    <mergeCell ref="G66:G67"/>
    <mergeCell ref="H66:BF66"/>
    <mergeCell ref="AK34:AK35"/>
    <mergeCell ref="AL34:AM34"/>
    <mergeCell ref="B84:C84"/>
    <mergeCell ref="B85:C85"/>
    <mergeCell ref="B74:C74"/>
    <mergeCell ref="B75:C75"/>
    <mergeCell ref="B76:C76"/>
    <mergeCell ref="B77:C77"/>
    <mergeCell ref="B78:C78"/>
    <mergeCell ref="B79:C79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65:C165"/>
    <mergeCell ref="B174:C175"/>
    <mergeCell ref="B176:C177"/>
    <mergeCell ref="B140:C140"/>
    <mergeCell ref="B141:C141"/>
    <mergeCell ref="B142:C142"/>
    <mergeCell ref="B143:C143"/>
    <mergeCell ref="B144:C144"/>
    <mergeCell ref="B145:C145"/>
    <mergeCell ref="B153:C153"/>
    <mergeCell ref="B180:C180"/>
    <mergeCell ref="B172:C172"/>
    <mergeCell ref="B166:C166"/>
    <mergeCell ref="B167:C167"/>
    <mergeCell ref="B168:C168"/>
    <mergeCell ref="B169:C169"/>
    <mergeCell ref="B170:C170"/>
    <mergeCell ref="B171:C171"/>
    <mergeCell ref="B160:C160"/>
    <mergeCell ref="B179:C179"/>
    <mergeCell ref="B154:C154"/>
    <mergeCell ref="B155:C155"/>
    <mergeCell ref="B156:C156"/>
    <mergeCell ref="B157:C157"/>
    <mergeCell ref="B158:C158"/>
    <mergeCell ref="B161:C161"/>
    <mergeCell ref="B162:C162"/>
    <mergeCell ref="B163:C163"/>
    <mergeCell ref="B164:C164"/>
    <mergeCell ref="X51:X52"/>
    <mergeCell ref="Y51:Y52"/>
    <mergeCell ref="Z51:AA51"/>
    <mergeCell ref="B64:C65"/>
    <mergeCell ref="B159:C159"/>
    <mergeCell ref="B146:C146"/>
    <mergeCell ref="B147:C147"/>
    <mergeCell ref="K51:K52"/>
    <mergeCell ref="B151:C151"/>
    <mergeCell ref="B152:C152"/>
    <mergeCell ref="B181:C181"/>
    <mergeCell ref="B182:C182"/>
    <mergeCell ref="B183:C183"/>
    <mergeCell ref="B184:C184"/>
    <mergeCell ref="AB51:AB52"/>
    <mergeCell ref="AC51:AD51"/>
    <mergeCell ref="B178:C178"/>
    <mergeCell ref="P51:P52"/>
    <mergeCell ref="Q51:R51"/>
    <mergeCell ref="W51:W52"/>
    <mergeCell ref="B203:C203"/>
    <mergeCell ref="B204:C204"/>
    <mergeCell ref="B205:C205"/>
    <mergeCell ref="B206:C206"/>
    <mergeCell ref="B197:C197"/>
    <mergeCell ref="B198:C198"/>
    <mergeCell ref="B199:C199"/>
    <mergeCell ref="B200:C200"/>
    <mergeCell ref="B201:C201"/>
    <mergeCell ref="B202:C202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</mergeCells>
  <conditionalFormatting sqref="H92:BF99 H108:BF126 H128:BF128 H130:BF130 H151:BF156 H132:BF132 H166:BF166">
    <cfRule type="cellIs" dxfId="22" priority="22" operator="between">
      <formula>$J$12</formula>
      <formula>$J$13</formula>
    </cfRule>
  </conditionalFormatting>
  <conditionalFormatting sqref="H133:BF135">
    <cfRule type="cellIs" dxfId="21" priority="21" operator="between">
      <formula>$J$12</formula>
      <formula>$J$13</formula>
    </cfRule>
  </conditionalFormatting>
  <conditionalFormatting sqref="H136:BF138">
    <cfRule type="cellIs" dxfId="20" priority="20" operator="between">
      <formula>$J$12</formula>
      <formula>$J$13</formula>
    </cfRule>
  </conditionalFormatting>
  <conditionalFormatting sqref="H139:BF141">
    <cfRule type="cellIs" dxfId="19" priority="19" operator="between">
      <formula>$J$12</formula>
      <formula>$J$13</formula>
    </cfRule>
  </conditionalFormatting>
  <conditionalFormatting sqref="H142:BF144">
    <cfRule type="cellIs" dxfId="18" priority="18" operator="between">
      <formula>$J$12</formula>
      <formula>$J$13</formula>
    </cfRule>
  </conditionalFormatting>
  <conditionalFormatting sqref="H145:BF148">
    <cfRule type="cellIs" dxfId="17" priority="17" operator="between">
      <formula>$J$12</formula>
      <formula>$J$13</formula>
    </cfRule>
  </conditionalFormatting>
  <conditionalFormatting sqref="H84:BF91">
    <cfRule type="cellIs" dxfId="16" priority="16" operator="between">
      <formula>$J$12</formula>
      <formula>$J$13</formula>
    </cfRule>
  </conditionalFormatting>
  <conditionalFormatting sqref="H76:BF83">
    <cfRule type="cellIs" dxfId="15" priority="15" operator="between">
      <formula>$J$12</formula>
      <formula>$J$13</formula>
    </cfRule>
  </conditionalFormatting>
  <conditionalFormatting sqref="H100:BF107">
    <cfRule type="cellIs" dxfId="14" priority="14" operator="between">
      <formula>$J$12</formula>
      <formula>$J$13</formula>
    </cfRule>
  </conditionalFormatting>
  <conditionalFormatting sqref="H68:BF75">
    <cfRule type="cellIs" dxfId="13" priority="13" operator="between">
      <formula>$J$12</formula>
      <formula>$J$13</formula>
    </cfRule>
  </conditionalFormatting>
  <conditionalFormatting sqref="H127:BF127">
    <cfRule type="cellIs" dxfId="12" priority="12" operator="between">
      <formula>$J$12</formula>
      <formula>$J$13</formula>
    </cfRule>
  </conditionalFormatting>
  <conditionalFormatting sqref="H129:BF129">
    <cfRule type="cellIs" dxfId="11" priority="11" operator="between">
      <formula>$J$12</formula>
      <formula>$J$13</formula>
    </cfRule>
  </conditionalFormatting>
  <conditionalFormatting sqref="H131:BF131">
    <cfRule type="cellIs" dxfId="10" priority="10" operator="between">
      <formula>$J$12</formula>
      <formula>$J$13</formula>
    </cfRule>
  </conditionalFormatting>
  <conditionalFormatting sqref="H157:BF162">
    <cfRule type="cellIs" dxfId="9" priority="9" operator="between">
      <formula>$J$12</formula>
      <formula>$J$13</formula>
    </cfRule>
  </conditionalFormatting>
  <conditionalFormatting sqref="H163:BF164">
    <cfRule type="cellIs" dxfId="8" priority="8" operator="between">
      <formula>$J$12</formula>
      <formula>$J$13</formula>
    </cfRule>
  </conditionalFormatting>
  <conditionalFormatting sqref="H165:BF165">
    <cfRule type="cellIs" dxfId="7" priority="7" operator="between">
      <formula>$J$12</formula>
      <formula>$J$13</formula>
    </cfRule>
  </conditionalFormatting>
  <conditionalFormatting sqref="H167:BF167">
    <cfRule type="cellIs" dxfId="6" priority="6" operator="between">
      <formula>$J$12</formula>
      <formula>$J$13</formula>
    </cfRule>
  </conditionalFormatting>
  <conditionalFormatting sqref="H168:BF168">
    <cfRule type="cellIs" dxfId="5" priority="5" operator="between">
      <formula>$J$12</formula>
      <formula>$J$13</formula>
    </cfRule>
  </conditionalFormatting>
  <conditionalFormatting sqref="H169:BF171">
    <cfRule type="cellIs" dxfId="4" priority="4" operator="between">
      <formula>$J$12</formula>
      <formula>$J$13</formula>
    </cfRule>
  </conditionalFormatting>
  <conditionalFormatting sqref="H172:BF172">
    <cfRule type="cellIs" dxfId="3" priority="3" operator="between">
      <formula>$J$12</formula>
      <formula>$J$13</formula>
    </cfRule>
  </conditionalFormatting>
  <conditionalFormatting sqref="H173:BF173">
    <cfRule type="cellIs" dxfId="2" priority="2" operator="between">
      <formula>$J$12</formula>
      <formula>$J$13</formula>
    </cfRule>
  </conditionalFormatting>
  <conditionalFormatting sqref="H178:BF201">
    <cfRule type="cellIs" dxfId="1" priority="23" operator="between">
      <formula>$J$12</formula>
      <formula>$J$13</formula>
    </cfRule>
  </conditionalFormatting>
  <conditionalFormatting sqref="H202:BF207">
    <cfRule type="cellIs" dxfId="0" priority="1" operator="between">
      <formula>$J$48</formula>
      <formula>$Q$50</formula>
    </cfRule>
  </conditionalFormatting>
  <hyperlinks>
    <hyperlink ref="A1:I1" location="Главная!A1" display="Вернуться на главную страницу" xr:uid="{2E2D41B1-077A-43CE-94AD-143BD01BB0BC}"/>
    <hyperlink ref="B68:C72" location="'55'!R1C1" display="ВК.055.160.ХХХ.2ТГ" xr:uid="{C1FF5368-DB11-48BD-8EF3-C6D842BBA95B}"/>
    <hyperlink ref="B76:C79" location="'65'!R1C1" display="ВК.065.160.ХХХ.2ТГ" xr:uid="{847EC2EF-A5E7-4BFD-93F8-01CBF045621D}"/>
    <hyperlink ref="B85:C91" location="'70'!R1C1" display="ВК.070.200.ХХХ.2ТГ" xr:uid="{8E9B8E62-0892-4AC2-B1D9-D954A4C8C9C8}"/>
    <hyperlink ref="B92:C99" location="'75'!R1C1" display="ВК.075.160.ХХХ.2ТГ" xr:uid="{98ABFB14-72F5-4299-815C-11933B2B0563}"/>
    <hyperlink ref="B100:C107" location="'80'!R1C1" display="ВК.080.160.ХХХ.2ТГ" xr:uid="{870C9E3E-3F5A-4BE1-9165-5E0488AD248F}"/>
    <hyperlink ref="B108:C115" location="'90'!R1C1" display="ВК.090.160.ХХХ.2ТГ" xr:uid="{E7CEC15B-FB78-49F3-887A-E687EE919482}"/>
    <hyperlink ref="B116:C123" location="'110'!R1C1" display="ВК.110.160.ХХХ.2ТГ" xr:uid="{88AF034E-4350-49EF-A2FF-80F2CDF686EE}"/>
    <hyperlink ref="B124:C132" location="'150'!R1C1" display="ВК.150.160.ХХХ.4ТК" xr:uid="{AD44B669-B52B-4C37-904E-6E01CA85DEB0}"/>
    <hyperlink ref="B133:C135" location="'200'!R1C1" display="ВК.200.260.ХХХ.4ТК" xr:uid="{A4F82E6C-9ABF-4601-BEBD-FE76043D75A5}"/>
    <hyperlink ref="B136:C138" location="'300'!R1C1" display="ВК.300.260.ХХХ.4ТК" xr:uid="{107D5F45-3355-435A-BC93-EBAC84F85816}"/>
    <hyperlink ref="B139:C141" location="'400'!R1C1" display="ВК.400.260.ХХХ.4ТК" xr:uid="{EDF7737F-9825-4F46-9D4D-A882CED44758}"/>
    <hyperlink ref="B142:C144" location="'500'!R1C1" display="ВК.500.260.ХХХ.4ТК" xr:uid="{B4289D3F-F889-4C51-A660-0F2EF9A74184}"/>
    <hyperlink ref="B145:C147" location="'600'!R1C1" display="ВК.600.260.ХХХ.4ТК" xr:uid="{ECBC8DAA-6C64-4965-A6F1-58C5C5ECC5DE}"/>
    <hyperlink ref="B151:C156" location="ВК.МАХ.90!R1C1" display="ВК.МАХ.090.200.ХХХ.2ТГ" xr:uid="{AB1745B4-B9BF-4CE9-8E2D-41F838CD8256}"/>
    <hyperlink ref="B157:C162" location="ВК.МАХ.110!R1C1" display="ВК.МАХ.110.200.ХХХ.2ТГ" xr:uid="{E70FE2E5-8811-4FFA-AE22-A2C9A423B8DD}"/>
    <hyperlink ref="B163:C168" location="ВК.МАХ.150!R1C1" display="ВК.МАХ.150.200.ХХХ.2ТГ" xr:uid="{B479F603-F9C4-4F19-B3BD-092465469F13}"/>
    <hyperlink ref="B170:C173" location="ВК.МАХ.200!R1C1" display="ВК.МАХ.200.200.ХХХ.4ТК" xr:uid="{4FC03332-9E14-4031-A36D-B78A4D54610A}"/>
    <hyperlink ref="B178:C182" location="ВК.ЭКО.75!R1C1" display="ВК.ЭКО.075.160.ХХХ.2ТГ" xr:uid="{EE00FAF0-B4CC-4D16-BAC1-F27183A36426}"/>
    <hyperlink ref="B186:C190" location="ВК.ЭКО.90!R1C1" display="ВК.ЭКО.090.160.ХХХ.2ТГ" xr:uid="{BA5C8630-CC08-43A3-A9D5-34DBFEF0211E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теплоотдач ВК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2022-05-12T11:23:20Z</dcterms:created>
  <dcterms:modified xsi:type="dcterms:W3CDTF">2022-05-12T11:25:30Z</dcterms:modified>
</cp:coreProperties>
</file>